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5\Rendkívüli testületi 2025.12.03\"/>
    </mc:Choice>
  </mc:AlternateContent>
  <xr:revisionPtr revIDLastSave="0" documentId="8_{5DA877A4-95F1-47E7-9E82-044141834D65}" xr6:coauthVersionLast="47" xr6:coauthVersionMax="47" xr10:uidLastSave="{00000000-0000-0000-0000-000000000000}"/>
  <bookViews>
    <workbookView xWindow="-120" yWindow="-120" windowWidth="29040" windowHeight="15840" xr2:uid="{AD57F572-57F0-477A-AFD7-7630BCBBC1E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1" l="1"/>
  <c r="M32" i="1"/>
  <c r="M28" i="1"/>
  <c r="M30" i="1" s="1"/>
  <c r="W23" i="1"/>
  <c r="W25" i="1" s="1"/>
  <c r="M25" i="1"/>
  <c r="M24" i="1"/>
  <c r="M23" i="1"/>
  <c r="M10" i="1"/>
  <c r="L10" i="1"/>
  <c r="W10" i="1"/>
  <c r="V10" i="1"/>
  <c r="V20" i="1"/>
  <c r="U20" i="1"/>
  <c r="W20" i="1" s="1"/>
  <c r="L19" i="1"/>
  <c r="M19" i="1"/>
  <c r="K19" i="1"/>
  <c r="R20" i="1"/>
  <c r="H19" i="1"/>
  <c r="V19" i="1"/>
  <c r="W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L13" i="1"/>
  <c r="M13" i="1"/>
  <c r="L14" i="1"/>
  <c r="M14" i="1"/>
  <c r="L15" i="1"/>
  <c r="M15" i="1"/>
  <c r="L16" i="1"/>
  <c r="M16" i="1"/>
  <c r="L17" i="1"/>
  <c r="M17" i="1"/>
  <c r="L18" i="1"/>
  <c r="M18" i="1"/>
  <c r="M12" i="1"/>
  <c r="L12" i="1"/>
  <c r="R15" i="1"/>
  <c r="R14" i="1"/>
  <c r="R13" i="1"/>
  <c r="R12" i="1"/>
  <c r="O16" i="1"/>
  <c r="R16" i="1" s="1"/>
  <c r="H16" i="1"/>
  <c r="E16" i="1"/>
  <c r="H14" i="1"/>
  <c r="H15" i="1"/>
  <c r="H12" i="1"/>
  <c r="H13" i="1"/>
  <c r="M29" i="1" l="1"/>
  <c r="W24" i="1"/>
</calcChain>
</file>

<file path=xl/sharedStrings.xml><?xml version="1.0" encoding="utf-8"?>
<sst xmlns="http://schemas.openxmlformats.org/spreadsheetml/2006/main" count="72" uniqueCount="29">
  <si>
    <t>BU-01</t>
  </si>
  <si>
    <t>fm mennyiség</t>
  </si>
  <si>
    <t>AC4 kopó</t>
  </si>
  <si>
    <t>m3</t>
  </si>
  <si>
    <t>cm</t>
  </si>
  <si>
    <t>AC11 kötő</t>
  </si>
  <si>
    <t>FZKA</t>
  </si>
  <si>
    <t>fagyvédő</t>
  </si>
  <si>
    <t>földmunka</t>
  </si>
  <si>
    <t>úttükör</t>
  </si>
  <si>
    <t>m2</t>
  </si>
  <si>
    <t>hengerlés</t>
  </si>
  <si>
    <t>BU-02</t>
  </si>
  <si>
    <t>AC22 alap</t>
  </si>
  <si>
    <t>szegély</t>
  </si>
  <si>
    <t>fm</t>
  </si>
  <si>
    <t>díj egys</t>
  </si>
  <si>
    <t>anyag egys</t>
  </si>
  <si>
    <t>díj</t>
  </si>
  <si>
    <t>anyag</t>
  </si>
  <si>
    <t>földelszállítás</t>
  </si>
  <si>
    <t>nettó:</t>
  </si>
  <si>
    <t>Áfa</t>
  </si>
  <si>
    <t>bruttó</t>
  </si>
  <si>
    <t>Egy folyóméter 3,5 m széles vegyes forgalmú út létesítésének becsült költsége:</t>
  </si>
  <si>
    <t>Egy folyóméter 2,3 m széles önálló kerékpárút létesítésének becsült költsége:</t>
  </si>
  <si>
    <t>Beruházási költség különbség folyóméterenként:</t>
  </si>
  <si>
    <t>A tervezett kerékpárút jelenleg önálló kerékpárútként tervezett szakasza a Wéber malomtól a Hársfa utca felé (342 fm) vegyes forgalmúvá történő átminősítésének becsült többlet költsége:</t>
  </si>
  <si>
    <t>A tervezett kerékpárút  Wéber malomtól a Hársfa utca felé vezető szakaszán a csak lakossági igény miatt de nem jogi szükségességból  vegyes forgalmú szakaszként (604 m) való kiépítés becsült  többlet költsége: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</si>
</sst>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C7381-10F2-487F-8DC2-6C9404AA84CB}">
  <dimension ref="E10:W34"/>
  <sheetViews>
    <sheetView tabSelected="1" zoomScale="85" zoomScaleNormal="85" workbookViewId="0">
      <selection activeCell="E34" sqref="E34:K34"/>
    </sheetView>
  </sheetViews>
  <sheetFormatPr defaultRowHeight="15" x14ac:dyDescent="0.25"/>
  <cols>
    <col min="5" max="5" width="3" bestFit="1" customWidth="1"/>
    <col min="6" max="6" width="9" customWidth="1"/>
    <col min="7" max="7" width="13.28515625" bestFit="1" customWidth="1"/>
    <col min="8" max="8" width="13.7109375" bestFit="1" customWidth="1"/>
    <col min="9" max="9" width="3.7109375" bestFit="1" customWidth="1"/>
    <col min="10" max="10" width="12.5703125" bestFit="1" customWidth="1"/>
    <col min="11" max="11" width="15.28515625" customWidth="1"/>
    <col min="12" max="12" width="10.85546875" customWidth="1"/>
    <col min="13" max="13" width="17" bestFit="1" customWidth="1"/>
    <col min="15" max="15" width="3" bestFit="1" customWidth="1"/>
    <col min="16" max="16" width="3.5703125" bestFit="1" customWidth="1"/>
    <col min="17" max="17" width="18.85546875" customWidth="1"/>
    <col min="18" max="18" width="13.140625" customWidth="1"/>
    <col min="19" max="19" width="2.140625" customWidth="1"/>
    <col min="20" max="20" width="13.85546875" customWidth="1"/>
    <col min="21" max="21" width="16.7109375" customWidth="1"/>
    <col min="22" max="22" width="10" bestFit="1" customWidth="1"/>
    <col min="23" max="23" width="19.7109375" customWidth="1"/>
  </cols>
  <sheetData>
    <row r="10" spans="5:23" x14ac:dyDescent="0.25">
      <c r="G10">
        <v>2.2999999999999998</v>
      </c>
      <c r="L10" s="3">
        <f>SUM(L12:L19)</f>
        <v>29295.158999999996</v>
      </c>
      <c r="M10" s="3">
        <f>SUM(M12:M19)</f>
        <v>28407.97</v>
      </c>
      <c r="Q10">
        <v>3.5</v>
      </c>
      <c r="V10" s="3">
        <f>SUM(V12:V20)</f>
        <v>72665.375</v>
      </c>
      <c r="W10" s="3">
        <f>SUM(W12:W20)</f>
        <v>63345</v>
      </c>
    </row>
    <row r="11" spans="5:23" x14ac:dyDescent="0.25">
      <c r="G11" s="1" t="s">
        <v>0</v>
      </c>
      <c r="H11" t="s">
        <v>1</v>
      </c>
      <c r="J11" t="s">
        <v>17</v>
      </c>
      <c r="K11" t="s">
        <v>16</v>
      </c>
      <c r="L11" t="s">
        <v>19</v>
      </c>
      <c r="M11" t="s">
        <v>18</v>
      </c>
      <c r="Q11" s="1" t="s">
        <v>12</v>
      </c>
      <c r="R11" t="s">
        <v>1</v>
      </c>
      <c r="T11" t="s">
        <v>17</v>
      </c>
      <c r="U11" t="s">
        <v>16</v>
      </c>
      <c r="V11" t="s">
        <v>19</v>
      </c>
      <c r="W11" t="s">
        <v>18</v>
      </c>
    </row>
    <row r="12" spans="5:23" x14ac:dyDescent="0.25">
      <c r="E12">
        <v>3</v>
      </c>
      <c r="F12" t="s">
        <v>4</v>
      </c>
      <c r="G12" t="s">
        <v>2</v>
      </c>
      <c r="H12">
        <f>2.3*E12/100</f>
        <v>6.8999999999999992E-2</v>
      </c>
      <c r="I12" t="s">
        <v>3</v>
      </c>
      <c r="J12" s="2">
        <v>168261</v>
      </c>
      <c r="K12" s="2">
        <v>32100</v>
      </c>
      <c r="L12" s="2">
        <f>J12*H12</f>
        <v>11610.008999999998</v>
      </c>
      <c r="M12" s="2">
        <f>K12*H12</f>
        <v>2214.8999999999996</v>
      </c>
      <c r="O12">
        <v>5</v>
      </c>
      <c r="P12" t="s">
        <v>4</v>
      </c>
      <c r="Q12" t="s">
        <v>2</v>
      </c>
      <c r="R12">
        <f>3.5*O12/100</f>
        <v>0.17499999999999999</v>
      </c>
      <c r="S12" t="s">
        <v>3</v>
      </c>
      <c r="T12" s="2">
        <v>127259</v>
      </c>
      <c r="U12" s="2">
        <v>12400</v>
      </c>
      <c r="V12" s="2">
        <f>T12*R12</f>
        <v>22270.324999999997</v>
      </c>
      <c r="W12" s="2">
        <f>U12*R12</f>
        <v>2170</v>
      </c>
    </row>
    <row r="13" spans="5:23" x14ac:dyDescent="0.25">
      <c r="E13">
        <v>4</v>
      </c>
      <c r="F13" t="s">
        <v>4</v>
      </c>
      <c r="G13" t="s">
        <v>5</v>
      </c>
      <c r="H13">
        <f>2.35*E13/100</f>
        <v>9.4E-2</v>
      </c>
      <c r="I13" t="s">
        <v>3</v>
      </c>
      <c r="J13" s="2">
        <v>122200</v>
      </c>
      <c r="K13" s="2">
        <v>13100</v>
      </c>
      <c r="L13" s="2">
        <f t="shared" ref="L13:L18" si="0">J13*H13</f>
        <v>11486.8</v>
      </c>
      <c r="M13" s="2">
        <f t="shared" ref="M13:M18" si="1">K13*H13</f>
        <v>1231.4000000000001</v>
      </c>
      <c r="O13">
        <v>10</v>
      </c>
      <c r="P13" t="s">
        <v>4</v>
      </c>
      <c r="Q13" t="s">
        <v>13</v>
      </c>
      <c r="R13">
        <f>3.5*O13/100</f>
        <v>0.35</v>
      </c>
      <c r="S13" t="s">
        <v>3</v>
      </c>
      <c r="T13" s="2">
        <v>93239</v>
      </c>
      <c r="U13" s="2">
        <v>8300</v>
      </c>
      <c r="V13" s="2">
        <f t="shared" ref="V13:V18" si="2">T13*R13</f>
        <v>32633.649999999998</v>
      </c>
      <c r="W13" s="2">
        <f t="shared" ref="W13:W18" si="3">U13*R13</f>
        <v>2905</v>
      </c>
    </row>
    <row r="14" spans="5:23" x14ac:dyDescent="0.25">
      <c r="E14">
        <v>15</v>
      </c>
      <c r="F14" t="s">
        <v>4</v>
      </c>
      <c r="G14" t="s">
        <v>6</v>
      </c>
      <c r="H14">
        <f>2.65*E14/100</f>
        <v>0.39750000000000002</v>
      </c>
      <c r="I14" t="s">
        <v>3</v>
      </c>
      <c r="J14" s="2">
        <v>7100</v>
      </c>
      <c r="K14" s="2">
        <v>12400</v>
      </c>
      <c r="L14" s="2">
        <f t="shared" si="0"/>
        <v>2822.25</v>
      </c>
      <c r="M14" s="2">
        <f t="shared" si="1"/>
        <v>4929</v>
      </c>
      <c r="O14">
        <v>20</v>
      </c>
      <c r="P14" t="s">
        <v>4</v>
      </c>
      <c r="Q14" t="s">
        <v>6</v>
      </c>
      <c r="R14">
        <f>3.5*O14/100</f>
        <v>0.7</v>
      </c>
      <c r="S14" t="s">
        <v>3</v>
      </c>
      <c r="T14" s="2">
        <v>7100</v>
      </c>
      <c r="U14" s="2">
        <v>12400</v>
      </c>
      <c r="V14" s="2">
        <f t="shared" si="2"/>
        <v>4970</v>
      </c>
      <c r="W14" s="2">
        <f t="shared" si="3"/>
        <v>8680</v>
      </c>
    </row>
    <row r="15" spans="5:23" x14ac:dyDescent="0.25">
      <c r="E15">
        <v>25</v>
      </c>
      <c r="F15" t="s">
        <v>4</v>
      </c>
      <c r="G15" t="s">
        <v>7</v>
      </c>
      <c r="H15">
        <f>2.45*E15/100</f>
        <v>0.61250000000000004</v>
      </c>
      <c r="I15" t="s">
        <v>3</v>
      </c>
      <c r="J15" s="2">
        <v>5500</v>
      </c>
      <c r="K15" s="2">
        <v>12400</v>
      </c>
      <c r="L15" s="2">
        <f t="shared" si="0"/>
        <v>3368.7500000000005</v>
      </c>
      <c r="M15" s="2">
        <f t="shared" si="1"/>
        <v>7595.0000000000009</v>
      </c>
      <c r="O15">
        <v>20</v>
      </c>
      <c r="P15" t="s">
        <v>4</v>
      </c>
      <c r="Q15" t="s">
        <v>7</v>
      </c>
      <c r="R15">
        <f>3.8*O15/100</f>
        <v>0.76</v>
      </c>
      <c r="S15" t="s">
        <v>3</v>
      </c>
      <c r="T15" s="2">
        <v>5500</v>
      </c>
      <c r="U15" s="2">
        <v>12400</v>
      </c>
      <c r="V15" s="2">
        <f t="shared" si="2"/>
        <v>4180</v>
      </c>
      <c r="W15" s="2">
        <f t="shared" si="3"/>
        <v>9424</v>
      </c>
    </row>
    <row r="16" spans="5:23" x14ac:dyDescent="0.25">
      <c r="E16">
        <f>SUM(E12:E15)</f>
        <v>47</v>
      </c>
      <c r="F16" t="s">
        <v>4</v>
      </c>
      <c r="G16" t="s">
        <v>8</v>
      </c>
      <c r="H16">
        <f>2.45*E16/100</f>
        <v>1.1515</v>
      </c>
      <c r="I16" t="s">
        <v>3</v>
      </c>
      <c r="J16" s="2">
        <v>0</v>
      </c>
      <c r="K16" s="2">
        <v>1800</v>
      </c>
      <c r="L16" s="2">
        <f t="shared" si="0"/>
        <v>0</v>
      </c>
      <c r="M16" s="2">
        <f t="shared" si="1"/>
        <v>2072.6999999999998</v>
      </c>
      <c r="O16">
        <f>SUM(O12:O15)</f>
        <v>55</v>
      </c>
      <c r="P16" t="s">
        <v>4</v>
      </c>
      <c r="Q16" t="s">
        <v>8</v>
      </c>
      <c r="R16">
        <f>3.8*O16/100</f>
        <v>2.09</v>
      </c>
      <c r="S16" t="s">
        <v>3</v>
      </c>
      <c r="T16" s="2">
        <v>0</v>
      </c>
      <c r="U16" s="2">
        <v>1800</v>
      </c>
      <c r="V16" s="2">
        <f t="shared" si="2"/>
        <v>0</v>
      </c>
      <c r="W16" s="2">
        <f t="shared" si="3"/>
        <v>3761.9999999999995</v>
      </c>
    </row>
    <row r="17" spans="5:23" x14ac:dyDescent="0.25">
      <c r="G17" t="s">
        <v>9</v>
      </c>
      <c r="H17">
        <v>2.4500000000000002</v>
      </c>
      <c r="I17" t="s">
        <v>10</v>
      </c>
      <c r="J17" s="2"/>
      <c r="K17" s="2">
        <v>600</v>
      </c>
      <c r="L17" s="2">
        <f t="shared" si="0"/>
        <v>0</v>
      </c>
      <c r="M17" s="2">
        <f t="shared" si="1"/>
        <v>1470</v>
      </c>
      <c r="Q17" t="s">
        <v>9</v>
      </c>
      <c r="R17">
        <v>3.8</v>
      </c>
      <c r="S17" t="s">
        <v>10</v>
      </c>
      <c r="T17" s="2"/>
      <c r="U17" s="2">
        <v>600</v>
      </c>
      <c r="V17" s="2">
        <f t="shared" si="2"/>
        <v>0</v>
      </c>
      <c r="W17" s="2">
        <f t="shared" si="3"/>
        <v>2280</v>
      </c>
    </row>
    <row r="18" spans="5:23" x14ac:dyDescent="0.25">
      <c r="G18" t="s">
        <v>11</v>
      </c>
      <c r="H18">
        <v>2.4500000000000002</v>
      </c>
      <c r="I18" t="s">
        <v>10</v>
      </c>
      <c r="J18" s="2">
        <v>3</v>
      </c>
      <c r="K18" s="2">
        <v>350</v>
      </c>
      <c r="L18" s="2">
        <f t="shared" si="0"/>
        <v>7.3500000000000005</v>
      </c>
      <c r="M18" s="2">
        <f t="shared" si="1"/>
        <v>857.50000000000011</v>
      </c>
      <c r="Q18" t="s">
        <v>11</v>
      </c>
      <c r="R18">
        <v>3.8</v>
      </c>
      <c r="S18" t="s">
        <v>10</v>
      </c>
      <c r="T18" s="2">
        <v>3</v>
      </c>
      <c r="U18" s="2">
        <v>350</v>
      </c>
      <c r="V18" s="2">
        <f t="shared" si="2"/>
        <v>11.399999999999999</v>
      </c>
      <c r="W18" s="2">
        <f t="shared" si="3"/>
        <v>1330</v>
      </c>
    </row>
    <row r="19" spans="5:23" x14ac:dyDescent="0.25">
      <c r="G19" t="s">
        <v>20</v>
      </c>
      <c r="H19">
        <f>H16</f>
        <v>1.1515</v>
      </c>
      <c r="I19" t="s">
        <v>3</v>
      </c>
      <c r="J19" s="2"/>
      <c r="K19" s="2">
        <f>480+6500</f>
        <v>6980</v>
      </c>
      <c r="L19" s="2">
        <f t="shared" ref="L19" si="4">J19*H19</f>
        <v>0</v>
      </c>
      <c r="M19" s="2">
        <f t="shared" ref="M19" si="5">K19*H19</f>
        <v>8037.4699999999993</v>
      </c>
      <c r="Q19" t="s">
        <v>14</v>
      </c>
      <c r="R19">
        <v>2</v>
      </c>
      <c r="S19" t="s">
        <v>15</v>
      </c>
      <c r="T19">
        <v>4300</v>
      </c>
      <c r="U19">
        <v>3135</v>
      </c>
      <c r="V19" s="2">
        <f t="shared" ref="V19:V20" si="6">T19*R19</f>
        <v>8600</v>
      </c>
      <c r="W19" s="2">
        <f t="shared" ref="W19:W20" si="7">U19*R19</f>
        <v>6270</v>
      </c>
    </row>
    <row r="20" spans="5:23" x14ac:dyDescent="0.25">
      <c r="Q20" t="s">
        <v>20</v>
      </c>
      <c r="R20">
        <f>R17</f>
        <v>3.8</v>
      </c>
      <c r="S20" t="s">
        <v>3</v>
      </c>
      <c r="T20" s="2"/>
      <c r="U20" s="2">
        <f>480+6500</f>
        <v>6980</v>
      </c>
      <c r="V20" s="2">
        <f t="shared" si="6"/>
        <v>0</v>
      </c>
      <c r="W20" s="2">
        <f t="shared" si="7"/>
        <v>26524</v>
      </c>
    </row>
    <row r="23" spans="5:23" x14ac:dyDescent="0.25">
      <c r="E23" t="s">
        <v>25</v>
      </c>
      <c r="L23" t="s">
        <v>21</v>
      </c>
      <c r="M23" s="3">
        <f>SUM(L10:M10)</f>
        <v>57703.129000000001</v>
      </c>
      <c r="O23" t="s">
        <v>24</v>
      </c>
      <c r="V23" t="s">
        <v>21</v>
      </c>
      <c r="W23" s="3">
        <f>SUM(V10:W10)</f>
        <v>136010.375</v>
      </c>
    </row>
    <row r="24" spans="5:23" x14ac:dyDescent="0.25">
      <c r="L24" t="s">
        <v>22</v>
      </c>
      <c r="M24" s="3">
        <f>M23*0.27</f>
        <v>15579.844830000002</v>
      </c>
      <c r="V24" t="s">
        <v>22</v>
      </c>
      <c r="W24" s="3">
        <f>W23*0.27</f>
        <v>36722.801250000004</v>
      </c>
    </row>
    <row r="25" spans="5:23" x14ac:dyDescent="0.25">
      <c r="L25" s="1" t="s">
        <v>23</v>
      </c>
      <c r="M25" s="4">
        <f>M23*1.27</f>
        <v>73282.973830000003</v>
      </c>
      <c r="V25" s="1" t="s">
        <v>23</v>
      </c>
      <c r="W25" s="4">
        <f>W23*1.27</f>
        <v>172733.17624999999</v>
      </c>
    </row>
    <row r="28" spans="5:23" x14ac:dyDescent="0.25">
      <c r="E28" t="s">
        <v>26</v>
      </c>
      <c r="L28" t="s">
        <v>21</v>
      </c>
      <c r="M28" s="3">
        <f>W23-M23</f>
        <v>78307.245999999999</v>
      </c>
    </row>
    <row r="29" spans="5:23" x14ac:dyDescent="0.25">
      <c r="L29" t="s">
        <v>22</v>
      </c>
      <c r="M29" s="3">
        <f>M28*0.27</f>
        <v>21142.956420000002</v>
      </c>
    </row>
    <row r="30" spans="5:23" x14ac:dyDescent="0.25">
      <c r="L30" s="1" t="s">
        <v>23</v>
      </c>
      <c r="M30" s="4">
        <f>M28*1.27</f>
        <v>99450.202420000001</v>
      </c>
    </row>
    <row r="32" spans="5:23" ht="53.25" customHeight="1" x14ac:dyDescent="0.25">
      <c r="E32" s="7" t="s">
        <v>27</v>
      </c>
      <c r="F32" s="7"/>
      <c r="G32" s="7"/>
      <c r="H32" s="7"/>
      <c r="I32" s="7"/>
      <c r="J32" s="7"/>
      <c r="K32" s="7"/>
      <c r="L32" s="5" t="s">
        <v>23</v>
      </c>
      <c r="M32" s="6">
        <f>342*M30</f>
        <v>34011969.227640003</v>
      </c>
    </row>
    <row r="34" spans="5:13" ht="54.75" customHeight="1" x14ac:dyDescent="0.25">
      <c r="E34" s="7" t="s">
        <v>28</v>
      </c>
      <c r="F34" s="7"/>
      <c r="G34" s="7"/>
      <c r="H34" s="7"/>
      <c r="I34" s="7"/>
      <c r="J34" s="7"/>
      <c r="K34" s="7"/>
      <c r="L34" s="5" t="s">
        <v>23</v>
      </c>
      <c r="M34" s="6">
        <f>M30*604</f>
        <v>60067922.26168</v>
      </c>
    </row>
  </sheetData>
  <mergeCells count="2">
    <mergeCell ref="E32:K32"/>
    <mergeCell ref="E34:K3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 Ákos</dc:creator>
  <cp:lastModifiedBy>Julianna Robotka</cp:lastModifiedBy>
  <dcterms:created xsi:type="dcterms:W3CDTF">2025-11-26T16:18:44Z</dcterms:created>
  <dcterms:modified xsi:type="dcterms:W3CDTF">2025-12-02T11:30:54Z</dcterms:modified>
</cp:coreProperties>
</file>