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stületi ülések\Testületi ülések 2025\Testületi ülés 2025.09.29\"/>
    </mc:Choice>
  </mc:AlternateContent>
  <xr:revisionPtr revIDLastSave="0" documentId="13_ncr:1_{99DE2A37-756B-4984-B63A-DE42CF1338DD}" xr6:coauthVersionLast="47" xr6:coauthVersionMax="47" xr10:uidLastSave="{00000000-0000-0000-0000-000000000000}"/>
  <bookViews>
    <workbookView xWindow="-120" yWindow="-120" windowWidth="29040" windowHeight="15840" activeTab="3" xr2:uid="{8D4B254E-A8CD-4D12-A465-41A9BD9CFBEC}"/>
  </bookViews>
  <sheets>
    <sheet name="1.melléklet" sheetId="1" r:id="rId1"/>
    <sheet name="2.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23" i="3" s="1"/>
  <c r="C31" i="3" s="1"/>
  <c r="D23" i="3"/>
  <c r="C30" i="4"/>
  <c r="B30" i="4"/>
  <c r="E14" i="4"/>
  <c r="C14" i="4"/>
  <c r="D14" i="4"/>
  <c r="B14" i="4"/>
  <c r="E15" i="4"/>
  <c r="E16" i="4"/>
  <c r="C6" i="4"/>
  <c r="D6" i="4"/>
  <c r="D30" i="4" s="1"/>
  <c r="B6" i="4"/>
  <c r="B31" i="3"/>
  <c r="C28" i="3"/>
  <c r="D28" i="3"/>
  <c r="E28" i="3" s="1"/>
  <c r="B28" i="3"/>
  <c r="E22" i="3"/>
  <c r="E21" i="3"/>
  <c r="E20" i="3"/>
  <c r="E19" i="3"/>
  <c r="D48" i="6"/>
  <c r="E48" i="6"/>
  <c r="C48" i="6"/>
  <c r="F45" i="6"/>
  <c r="F46" i="6"/>
  <c r="F47" i="6"/>
  <c r="D47" i="6"/>
  <c r="E47" i="6"/>
  <c r="C47" i="6"/>
  <c r="D44" i="6"/>
  <c r="E44" i="6"/>
  <c r="C44" i="6"/>
  <c r="D39" i="6"/>
  <c r="E39" i="6"/>
  <c r="C39" i="6"/>
  <c r="C34" i="6"/>
  <c r="D29" i="6"/>
  <c r="D34" i="6" s="1"/>
  <c r="E29" i="6"/>
  <c r="E34" i="6" s="1"/>
  <c r="C29" i="6"/>
  <c r="D25" i="6"/>
  <c r="E25" i="6"/>
  <c r="C25" i="6"/>
  <c r="D22" i="6"/>
  <c r="E22" i="6"/>
  <c r="C22" i="6"/>
  <c r="D11" i="6"/>
  <c r="F11" i="6" s="1"/>
  <c r="E11" i="6"/>
  <c r="E14" i="6" s="1"/>
  <c r="C11" i="6"/>
  <c r="C14" i="6" s="1"/>
  <c r="D44" i="5"/>
  <c r="E44" i="5"/>
  <c r="C44" i="5"/>
  <c r="D43" i="5"/>
  <c r="E43" i="5"/>
  <c r="C43" i="5"/>
  <c r="D39" i="5"/>
  <c r="E39" i="5"/>
  <c r="C39" i="5"/>
  <c r="C40" i="5" s="1"/>
  <c r="D40" i="5"/>
  <c r="E40" i="5"/>
  <c r="D34" i="5"/>
  <c r="E34" i="5"/>
  <c r="C34" i="5"/>
  <c r="D28" i="5"/>
  <c r="E28" i="5"/>
  <c r="C28" i="5"/>
  <c r="D24" i="5"/>
  <c r="E24" i="5"/>
  <c r="C24" i="5"/>
  <c r="D21" i="5"/>
  <c r="E21" i="5"/>
  <c r="C21" i="5"/>
  <c r="D10" i="5"/>
  <c r="D14" i="5" s="1"/>
  <c r="E10" i="5"/>
  <c r="E14" i="5"/>
  <c r="C14" i="5"/>
  <c r="D13" i="5"/>
  <c r="E13" i="5"/>
  <c r="C13" i="5"/>
  <c r="C10" i="5"/>
  <c r="D53" i="2"/>
  <c r="E53" i="2"/>
  <c r="C53" i="2"/>
  <c r="D39" i="2"/>
  <c r="E39" i="2"/>
  <c r="C39" i="2"/>
  <c r="D18" i="2"/>
  <c r="E18" i="2"/>
  <c r="F18" i="2" s="1"/>
  <c r="C18" i="2"/>
  <c r="D44" i="2"/>
  <c r="E44" i="2"/>
  <c r="C44" i="2"/>
  <c r="D47" i="2"/>
  <c r="E47" i="2"/>
  <c r="C47" i="2"/>
  <c r="C54" i="2" s="1"/>
  <c r="F30" i="2"/>
  <c r="D27" i="2"/>
  <c r="E27" i="2"/>
  <c r="C27" i="2"/>
  <c r="D23" i="2"/>
  <c r="E23" i="2"/>
  <c r="C23" i="2"/>
  <c r="D10" i="2"/>
  <c r="E10" i="2"/>
  <c r="D7" i="2"/>
  <c r="E7" i="2"/>
  <c r="C10" i="2"/>
  <c r="C14" i="2" s="1"/>
  <c r="D14" i="2"/>
  <c r="E14" i="2"/>
  <c r="F14" i="2" s="1"/>
  <c r="C7" i="2"/>
  <c r="D64" i="1"/>
  <c r="E64" i="1"/>
  <c r="C64" i="1"/>
  <c r="C73" i="1" s="1"/>
  <c r="C80" i="1" s="1"/>
  <c r="D79" i="1"/>
  <c r="E79" i="1"/>
  <c r="C79" i="1"/>
  <c r="D78" i="1"/>
  <c r="E78" i="1"/>
  <c r="C78" i="1"/>
  <c r="D73" i="1"/>
  <c r="D80" i="1" s="1"/>
  <c r="E73" i="1"/>
  <c r="E80" i="1" s="1"/>
  <c r="F80" i="1" s="1"/>
  <c r="D72" i="1"/>
  <c r="E72" i="1"/>
  <c r="F72" i="1" s="1"/>
  <c r="C72" i="1"/>
  <c r="D69" i="1"/>
  <c r="E69" i="1"/>
  <c r="C69" i="1"/>
  <c r="D56" i="1"/>
  <c r="F56" i="1" s="1"/>
  <c r="E56" i="1"/>
  <c r="C56" i="1"/>
  <c r="F38" i="1"/>
  <c r="F33" i="1"/>
  <c r="D46" i="1"/>
  <c r="E46" i="1"/>
  <c r="D40" i="1"/>
  <c r="F40" i="1" s="1"/>
  <c r="E40" i="1"/>
  <c r="D29" i="1"/>
  <c r="D37" i="1" s="1"/>
  <c r="E29" i="1"/>
  <c r="D25" i="1"/>
  <c r="E25" i="1"/>
  <c r="D22" i="1"/>
  <c r="E22" i="1"/>
  <c r="D13" i="1"/>
  <c r="F13" i="1" s="1"/>
  <c r="E13" i="1"/>
  <c r="D9" i="1"/>
  <c r="E9" i="1"/>
  <c r="E14" i="1" s="1"/>
  <c r="C46" i="1"/>
  <c r="C22" i="1"/>
  <c r="C40" i="1"/>
  <c r="C25" i="1"/>
  <c r="C29" i="1"/>
  <c r="C37" i="1" s="1"/>
  <c r="C13" i="1"/>
  <c r="C9" i="1"/>
  <c r="E7" i="3"/>
  <c r="E9" i="3"/>
  <c r="E11" i="3"/>
  <c r="E12" i="3"/>
  <c r="E13" i="3"/>
  <c r="E14" i="3"/>
  <c r="E15" i="3"/>
  <c r="E16" i="3"/>
  <c r="E17" i="3"/>
  <c r="E18" i="3"/>
  <c r="E26" i="3"/>
  <c r="E30" i="3"/>
  <c r="E5" i="3"/>
  <c r="E7" i="4"/>
  <c r="E8" i="4"/>
  <c r="E9" i="4"/>
  <c r="B23" i="3"/>
  <c r="F4" i="6"/>
  <c r="F5" i="6"/>
  <c r="F6" i="6"/>
  <c r="F7" i="6"/>
  <c r="F8" i="6"/>
  <c r="F9" i="6"/>
  <c r="F10" i="6"/>
  <c r="F12" i="6"/>
  <c r="F13" i="6"/>
  <c r="F15" i="6"/>
  <c r="F20" i="6"/>
  <c r="F21" i="6"/>
  <c r="F23" i="6"/>
  <c r="F24" i="6"/>
  <c r="F26" i="6"/>
  <c r="F27" i="6"/>
  <c r="F28" i="6"/>
  <c r="F29" i="6"/>
  <c r="F30" i="6"/>
  <c r="F31" i="6"/>
  <c r="F32" i="6"/>
  <c r="F33" i="6"/>
  <c r="F35" i="6"/>
  <c r="F36" i="6"/>
  <c r="F37" i="6"/>
  <c r="F38" i="6"/>
  <c r="F42" i="6"/>
  <c r="F43" i="6"/>
  <c r="F44" i="6"/>
  <c r="F48" i="6"/>
  <c r="F3" i="6"/>
  <c r="F4" i="5"/>
  <c r="F5" i="5"/>
  <c r="F6" i="5"/>
  <c r="F7" i="5"/>
  <c r="F8" i="5"/>
  <c r="F9" i="5"/>
  <c r="F10" i="5"/>
  <c r="F11" i="5"/>
  <c r="F12" i="5"/>
  <c r="F13" i="5"/>
  <c r="F15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4" i="5"/>
  <c r="F35" i="5"/>
  <c r="F36" i="5"/>
  <c r="F37" i="5"/>
  <c r="F38" i="5"/>
  <c r="F39" i="5"/>
  <c r="F40" i="5"/>
  <c r="F41" i="5"/>
  <c r="F42" i="5"/>
  <c r="F43" i="5"/>
  <c r="F44" i="5"/>
  <c r="F3" i="5"/>
  <c r="F48" i="2"/>
  <c r="F49" i="2"/>
  <c r="F50" i="2"/>
  <c r="F51" i="2"/>
  <c r="F52" i="2"/>
  <c r="F4" i="2"/>
  <c r="F5" i="2"/>
  <c r="F6" i="2"/>
  <c r="F7" i="2"/>
  <c r="F8" i="2"/>
  <c r="F11" i="2"/>
  <c r="F16" i="2"/>
  <c r="F19" i="2"/>
  <c r="F21" i="2"/>
  <c r="F23" i="2"/>
  <c r="F24" i="2"/>
  <c r="F27" i="2"/>
  <c r="F28" i="2"/>
  <c r="F29" i="2"/>
  <c r="F31" i="2"/>
  <c r="F32" i="2"/>
  <c r="F33" i="2"/>
  <c r="F34" i="2"/>
  <c r="F35" i="2"/>
  <c r="F36" i="2"/>
  <c r="F39" i="2"/>
  <c r="F40" i="2"/>
  <c r="F41" i="2"/>
  <c r="F42" i="2"/>
  <c r="F44" i="2"/>
  <c r="F45" i="2"/>
  <c r="F46" i="2"/>
  <c r="F3" i="2"/>
  <c r="F74" i="1"/>
  <c r="F75" i="1"/>
  <c r="F76" i="1"/>
  <c r="F77" i="1"/>
  <c r="F78" i="1"/>
  <c r="F79" i="1"/>
  <c r="F4" i="1"/>
  <c r="F5" i="1"/>
  <c r="F6" i="1"/>
  <c r="F8" i="1"/>
  <c r="F10" i="1"/>
  <c r="F11" i="1"/>
  <c r="F12" i="1"/>
  <c r="F15" i="1"/>
  <c r="F20" i="1"/>
  <c r="F21" i="1"/>
  <c r="F23" i="1"/>
  <c r="F24" i="1"/>
  <c r="F25" i="1"/>
  <c r="F26" i="1"/>
  <c r="F27" i="1"/>
  <c r="F28" i="1"/>
  <c r="F30" i="1"/>
  <c r="F31" i="1"/>
  <c r="F32" i="1"/>
  <c r="F34" i="1"/>
  <c r="F35" i="1"/>
  <c r="F39" i="1"/>
  <c r="F41" i="1"/>
  <c r="F42" i="1"/>
  <c r="F45" i="1"/>
  <c r="F48" i="1"/>
  <c r="F53" i="1"/>
  <c r="F54" i="1"/>
  <c r="F55" i="1"/>
  <c r="F57" i="1"/>
  <c r="F61" i="1"/>
  <c r="F63" i="1"/>
  <c r="F65" i="1"/>
  <c r="F67" i="1"/>
  <c r="F68" i="1"/>
  <c r="F69" i="1"/>
  <c r="F70" i="1"/>
  <c r="F71" i="1"/>
  <c r="F73" i="1"/>
  <c r="F3" i="1"/>
  <c r="D31" i="3" l="1"/>
  <c r="E6" i="3"/>
  <c r="E40" i="6"/>
  <c r="D40" i="6"/>
  <c r="F40" i="6" s="1"/>
  <c r="D14" i="6"/>
  <c r="F14" i="6" s="1"/>
  <c r="F34" i="6"/>
  <c r="F25" i="6"/>
  <c r="C40" i="6"/>
  <c r="F39" i="6"/>
  <c r="F22" i="6"/>
  <c r="F14" i="5"/>
  <c r="F53" i="2"/>
  <c r="D54" i="2"/>
  <c r="E54" i="2"/>
  <c r="F54" i="2" s="1"/>
  <c r="F47" i="2"/>
  <c r="F10" i="2"/>
  <c r="F64" i="1"/>
  <c r="E31" i="3"/>
  <c r="F22" i="1"/>
  <c r="F46" i="1"/>
  <c r="C14" i="1"/>
  <c r="F29" i="1"/>
  <c r="E37" i="1"/>
  <c r="F37" i="1" s="1"/>
  <c r="F9" i="1"/>
  <c r="D14" i="1"/>
  <c r="F14" i="1" s="1"/>
  <c r="D47" i="1"/>
  <c r="C47" i="1"/>
  <c r="E30" i="4"/>
  <c r="E23" i="3"/>
  <c r="E6" i="4"/>
  <c r="E47" i="1" l="1"/>
  <c r="F47" i="1" s="1"/>
</calcChain>
</file>

<file path=xl/sharedStrings.xml><?xml version="1.0" encoding="utf-8"?>
<sst xmlns="http://schemas.openxmlformats.org/spreadsheetml/2006/main" count="509" uniqueCount="298">
  <si>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</si>
  <si>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</si>
  <si>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</si>
  <si>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</si>
  <si>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</si>
  <si>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</si>
  <si>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</si>
  <si>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03</t>
  </si>
  <si>
    <t>Céljuttatás, projektprémium (K1103)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</si>
  <si>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</si>
  <si>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</si>
  <si>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</si>
  <si>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</si>
  <si>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</si>
  <si>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</si>
  <si>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</si>
  <si>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</si>
  <si>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</si>
  <si>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</si>
  <si>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</si>
  <si>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</si>
  <si>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</si>
  <si>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</si>
  <si>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</si>
  <si>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</si>
  <si>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</si>
  <si>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</si>
  <si>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</si>
  <si>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</si>
  <si>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</si>
  <si>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</si>
  <si>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</si>
  <si>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</si>
  <si>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</si>
  <si>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</si>
  <si>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</si>
  <si>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</si>
  <si>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</si>
  <si>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</si>
  <si>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</si>
  <si>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</si>
  <si>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</si>
  <si>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</si>
  <si>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</si>
  <si>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</si>
  <si>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</si>
  <si>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</si>
  <si>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</si>
  <si>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</si>
  <si>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</si>
  <si>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</si>
  <si>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</si>
  <si>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Villamosenergia szolgáltatás díja (K3311)</t>
  </si>
  <si>
    <t>36</t>
  </si>
  <si>
    <t>Gázenergia szolgáltatás díja (K3312)</t>
  </si>
  <si>
    <t>38</t>
  </si>
  <si>
    <t>Víz- és csatorna szolgáltatás díja (K3314)</t>
  </si>
  <si>
    <t>39</t>
  </si>
  <si>
    <t>Közüzemi díjak (=35+...+38) (K331)</t>
  </si>
  <si>
    <t>40</t>
  </si>
  <si>
    <t>Vásárolt élelmezés (K332)</t>
  </si>
  <si>
    <t>41</t>
  </si>
  <si>
    <t>Bérleti és lízing díjak (&gt;=42) (K333)</t>
  </si>
  <si>
    <t>43</t>
  </si>
  <si>
    <t>Karbantartási, kisjavítási szolgáltatások (K334)</t>
  </si>
  <si>
    <t>46</t>
  </si>
  <si>
    <t>Szakmai tevékenységet segítő szolgáltatások  (K336)</t>
  </si>
  <si>
    <t>47</t>
  </si>
  <si>
    <t>Egyéb szolgáltatások (&gt;=48)  (K337)</t>
  </si>
  <si>
    <t>48</t>
  </si>
  <si>
    <t>ebből: biztosítási díjak (K337)</t>
  </si>
  <si>
    <t>49</t>
  </si>
  <si>
    <t>Szolgáltatási kiadások (=39+40+41+43+44+46+47) (K33)</t>
  </si>
  <si>
    <t>50</t>
  </si>
  <si>
    <t>Kiküldetések kiadásai (K341)</t>
  </si>
  <si>
    <t>51</t>
  </si>
  <si>
    <t>Reklám- és propagandakiadások (K342)</t>
  </si>
  <si>
    <t>52</t>
  </si>
  <si>
    <t>Kiküldetések, reklám- és propagandakiadások (=50+51) (K34)</t>
  </si>
  <si>
    <t>53</t>
  </si>
  <si>
    <t>Működési célú előzetesen felszámított általános forgalmi adó (K351)</t>
  </si>
  <si>
    <t>54</t>
  </si>
  <si>
    <t>Fizetendő általános forgalmi adó  (K352)</t>
  </si>
  <si>
    <t>55</t>
  </si>
  <si>
    <t>Kamatkiadások (&gt;=56+57) (K353)</t>
  </si>
  <si>
    <t>56</t>
  </si>
  <si>
    <t>ebből: államháztartáson belül (K353)</t>
  </si>
  <si>
    <t>62</t>
  </si>
  <si>
    <t>Egyéb dologi kiadások (K355)</t>
  </si>
  <si>
    <t>63</t>
  </si>
  <si>
    <t>Különféle befizetések és egyéb dologi kiadások (=53+54+55+58+62) (K35)</t>
  </si>
  <si>
    <t>64</t>
  </si>
  <si>
    <t>Dologi kiadások (=31+34+49+52+63) (K3)</t>
  </si>
  <si>
    <t>104</t>
  </si>
  <si>
    <t>Egyéb nem intézményi ellátások (&gt;=105+…+123) (K48)</t>
  </si>
  <si>
    <t>119</t>
  </si>
  <si>
    <t>ebből: egyéb, az önkormányzat rendeletében megállapított juttatás (K48)</t>
  </si>
  <si>
    <t>121</t>
  </si>
  <si>
    <t>ebből: települési támogatás [Szoctv. 45. §], (K48)</t>
  </si>
  <si>
    <t>124</t>
  </si>
  <si>
    <t>Ellátottak pénzbeli juttatásai (=65+66+77+78+89+98+101+104) (K4)</t>
  </si>
  <si>
    <t>127</t>
  </si>
  <si>
    <t>A helyi önkormányzatok előző évi elszámolásából származó kiadások (K5021)</t>
  </si>
  <si>
    <t>128</t>
  </si>
  <si>
    <t>A helyi önkormányzatok törvényi előíráson alapuló befizetései (K5022)</t>
  </si>
  <si>
    <t>130</t>
  </si>
  <si>
    <t>Elvonások és befizetések (=127+128+129) (K502)</t>
  </si>
  <si>
    <t>154</t>
  </si>
  <si>
    <t>Egyéb működési célú támogatások államháztartáson belülre (=155+…+164) (K506)</t>
  </si>
  <si>
    <t>155</t>
  </si>
  <si>
    <t>ebből: központi költségvetési szervek (K506)</t>
  </si>
  <si>
    <t>159</t>
  </si>
  <si>
    <t>ebből: társadalombiztosítás pénzügyi alapjai (K506)</t>
  </si>
  <si>
    <t>162</t>
  </si>
  <si>
    <t>ebből: társulások és költségvetési szerveik (K506)</t>
  </si>
  <si>
    <t>182</t>
  </si>
  <si>
    <t>Egyéb működési célú támogatások államháztartáson kívülre (=183+…+192) (K512)</t>
  </si>
  <si>
    <t>185</t>
  </si>
  <si>
    <t>ebből: egyéb civil szervezetek (K512)</t>
  </si>
  <si>
    <t>193</t>
  </si>
  <si>
    <t>Tartalékok (K513)</t>
  </si>
  <si>
    <t>194</t>
  </si>
  <si>
    <t>Egyéb működési célú kiadások (=125+130+131+132+143+154+165+167+179+180+181+182+193) (K5)</t>
  </si>
  <si>
    <t>196</t>
  </si>
  <si>
    <t>Ingatlanok beszerzése, létesítése (&gt;=197) (K62)</t>
  </si>
  <si>
    <t>198</t>
  </si>
  <si>
    <t>Informatikai eszközök beszerzése, létesítése (K63)</t>
  </si>
  <si>
    <t>199</t>
  </si>
  <si>
    <t>Egyéb tárgyi eszközök beszerzése, létesítése (K64)</t>
  </si>
  <si>
    <t>204</t>
  </si>
  <si>
    <t>Beruházási célú előzetesen felszámított általános forgalmi adó (K67)</t>
  </si>
  <si>
    <t>205</t>
  </si>
  <si>
    <t>Beruházások (=195+196+198+199+200+202+204) (K6)</t>
  </si>
  <si>
    <t>206</t>
  </si>
  <si>
    <t>Ingatlanok felújítása (K71)</t>
  </si>
  <si>
    <t>209</t>
  </si>
  <si>
    <t>Felújítási célú előzetesen felszámított általános forgalmi adó (K74)</t>
  </si>
  <si>
    <t>210</t>
  </si>
  <si>
    <t>Felújítások (=206+...+209) (K7)</t>
  </si>
  <si>
    <t>273</t>
  </si>
  <si>
    <t>Költségvetési kiadások (=20+21+64+124+194+205+210+272) (K1-K8)</t>
  </si>
  <si>
    <t>%</t>
  </si>
  <si>
    <t>1. mell.</t>
  </si>
  <si>
    <t>Helyi önkormányzatok működésének általános támogatása (B111)</t>
  </si>
  <si>
    <t>02</t>
  </si>
  <si>
    <t>Települési önkormányzatok egyes köznevelési feladatainak támogatása (B112)</t>
  </si>
  <si>
    <t>Települési önkormányzatok egyes szociális és gyermekjóléti feladatainak támogatása (B1131)</t>
  </si>
  <si>
    <t>04</t>
  </si>
  <si>
    <t>Települési önkormányzatok gyermekétkeztetési feladatainak támogatása (B1132)</t>
  </si>
  <si>
    <t>05</t>
  </si>
  <si>
    <t>Települési önkormányzatok szociális, gyermekjóléti  és gyermekétkeztetési feladatainak támogatása (=03+04) (B113)</t>
  </si>
  <si>
    <t>06</t>
  </si>
  <si>
    <t>Települési önkormányzatok kulturális feladatainak támogatása (B114)</t>
  </si>
  <si>
    <t>08</t>
  </si>
  <si>
    <t>Elszámolásból származó bevételek (B116)</t>
  </si>
  <si>
    <t>Önkormányzatok működési támogatásai (=01+02+05+06+07+08) (B11)</t>
  </si>
  <si>
    <t>Egyéb működési célú támogatások bevételei államháztartáson belülről (=35+…+44) (B16)</t>
  </si>
  <si>
    <t>ebből: központi kezelésű előirányzatok (B16)</t>
  </si>
  <si>
    <t>ebből: társadalombiztosítás pénzügyi alapjai (B16)</t>
  </si>
  <si>
    <t>45</t>
  </si>
  <si>
    <t>Működési célú támogatások államháztartáson belülről (=09+...+12+23+34) (B1)</t>
  </si>
  <si>
    <t>Felhalmozási célú önkormányzati támogatások (B21)</t>
  </si>
  <si>
    <t>70</t>
  </si>
  <si>
    <t>Egyéb felhalmozási célú támogatások bevételei államháztartáson belülről (=71+…+80) (B25)</t>
  </si>
  <si>
    <t>73</t>
  </si>
  <si>
    <t>ebből: központi vagy fejezeti kezelésű előirányzatok EU-s programokra és azok hazai társfinanszírozása (B25)</t>
  </si>
  <si>
    <t>81</t>
  </si>
  <si>
    <t>Felhalmozási célú támogatások államháztartáson belülről (=46+47+48+59+70) (B2)</t>
  </si>
  <si>
    <t>108</t>
  </si>
  <si>
    <t>Vagyoni tipusú adók (=109+…+114) (B34)</t>
  </si>
  <si>
    <t>110</t>
  </si>
  <si>
    <t>ebből: magánszemélyek kommunális adója (B34)</t>
  </si>
  <si>
    <t>115</t>
  </si>
  <si>
    <t>Értékesítési és forgalmi adók (=116+…+135) (B351)</t>
  </si>
  <si>
    <t>ebből: állandó jelleggel végzett iparűzési tevékenység után fizetett helyi iparűzési adó (B351)</t>
  </si>
  <si>
    <t>Termékek és szolgáltatások adói (=115+136+140+141+145)  (B35)</t>
  </si>
  <si>
    <t>163</t>
  </si>
  <si>
    <t>Egyéb közhatalmi bevételek (&gt;=164+…+181) (B36)</t>
  </si>
  <si>
    <t>175</t>
  </si>
  <si>
    <t>ebből: egyéb bírság (B36)</t>
  </si>
  <si>
    <t>179</t>
  </si>
  <si>
    <t>ebből: önkormányzat által beszedett talajterhelési díj (B36)</t>
  </si>
  <si>
    <t>Közhatalmi bevételek (=93+94+104+108+162+163) (B3)</t>
  </si>
  <si>
    <t>183</t>
  </si>
  <si>
    <t>Készletértékesítés ellenértéke (B401)</t>
  </si>
  <si>
    <t>184</t>
  </si>
  <si>
    <t>Szolgáltatások ellenértéke (&gt;=185+186) (B402)</t>
  </si>
  <si>
    <t>Ellátási díjak (B405)</t>
  </si>
  <si>
    <t>197</t>
  </si>
  <si>
    <t>Kiszámlázott általános forgalmi adó (B406)</t>
  </si>
  <si>
    <t>Általános forgalmi adó visszatérítése (B407)</t>
  </si>
  <si>
    <t>203</t>
  </si>
  <si>
    <t>Egyéb kapott (járó) kamatok és kamatjellegű bevételek (&gt;=204+205+206) (B4082)</t>
  </si>
  <si>
    <t>207</t>
  </si>
  <si>
    <t>216</t>
  </si>
  <si>
    <t>Egyéb működési bevételek (&gt;=217+218) (B411)</t>
  </si>
  <si>
    <t>217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</si>
  <si>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</si>
  <si>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218</t>
  </si>
  <si>
    <t>ebből: kiadások visszatérítései (B411)</t>
  </si>
  <si>
    <t>219</t>
  </si>
  <si>
    <t>Működési bevételek (=183+184+187+189+196+197+198+207+214+215+216) (B4)</t>
  </si>
  <si>
    <t>222</t>
  </si>
  <si>
    <t>Ingatlanok értékesítése (&gt;=223) (B52)</t>
  </si>
  <si>
    <t>230</t>
  </si>
  <si>
    <t>Felhalmozási bevételek (=220+222+224+225+228)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</si>
  <si>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</si>
  <si>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</si>
  <si>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</si>
  <si>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</si>
  <si>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</si>
  <si>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</si>
  <si>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</si>
  <si>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</si>
  <si>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282</t>
  </si>
  <si>
    <t>Felhalmozási célú átvett pénzeszközök (=257+…+260+270) (B7)</t>
  </si>
  <si>
    <t>283</t>
  </si>
  <si>
    <t>Költségvetési bevételek (=45+81+182+219+230+256+282) (B1-B7)</t>
  </si>
  <si>
    <t>Forgatási célú belföldi értékpapírok vásárlása (&gt;=08) (K9121)</t>
  </si>
  <si>
    <t>Belföldi értékpapírok kiadásai (=07+09+10+11+14+15) (K912)</t>
  </si>
  <si>
    <t>Államháztartáson belüli megelőlegezések visszafizetése (K914)</t>
  </si>
  <si>
    <t>Központi, irányító szervi támogatások folyósítása (K915)</t>
  </si>
  <si>
    <t>Belföldi finanszírozás kiadásai (=06+17+…+23+26) (K91)</t>
  </si>
  <si>
    <t>Finanszírozási kiadások (=27+35+36+37) (K9)</t>
  </si>
  <si>
    <t>KIADÁSOK MINDÖSSZESEN:</t>
  </si>
  <si>
    <t>Forgatási célú belföldi értékpapírok beváltása, értékesítése (&gt;=06) (B8121)</t>
  </si>
  <si>
    <t>Belföldi értékpapírok bevételei (=05+07+08+09) (B812)</t>
  </si>
  <si>
    <t>11</t>
  </si>
  <si>
    <t>Előző év költségvetési maradványának igénybevétele (B8131)</t>
  </si>
  <si>
    <t>Maradvány igénybevétele (=11+12) (B813)</t>
  </si>
  <si>
    <t>Finanszírozási bevételek (=22+28+29+30) (B8)</t>
  </si>
  <si>
    <t>BEVÉTELEK ÖSSZESEN:</t>
  </si>
  <si>
    <t>2. mell.</t>
  </si>
  <si>
    <t>Ruházati költségtérítés (K1108)</t>
  </si>
  <si>
    <t>5.mell.</t>
  </si>
  <si>
    <t>Készenléti, ügyeleti, helyettesítési díj, túlóra, túlszolgálat (K1104)</t>
  </si>
  <si>
    <t>Jubileumi jutalom (K1106)</t>
  </si>
  <si>
    <t>23</t>
  </si>
  <si>
    <t>ebből: rehabilitációs hozzájárulás (K2)</t>
  </si>
  <si>
    <t>Mesevár Óvoda Minibölcsőde és Bölcsőde</t>
  </si>
  <si>
    <t>6. mell.</t>
  </si>
  <si>
    <t>Eredeti</t>
  </si>
  <si>
    <t>Módosított</t>
  </si>
  <si>
    <t>Önkormányzat</t>
  </si>
  <si>
    <t>Pincevölgyi kerékpárút</t>
  </si>
  <si>
    <t>Tokod belterület csapadékvíz elvezetés</t>
  </si>
  <si>
    <t>Temető Uranafal</t>
  </si>
  <si>
    <t>TÜ tűzoltószertár előtti parkoló létrehozása</t>
  </si>
  <si>
    <t>TÜ buszmegálló előtt járda készítése</t>
  </si>
  <si>
    <t>Tokod 4. vasútvonal és a 10. sz. főút kereszteződésében gyalogos átvezetés létesítése</t>
  </si>
  <si>
    <t>Térfigyelő kamerák</t>
  </si>
  <si>
    <t>Buszmegálló Tokod-Ebszőnybánya</t>
  </si>
  <si>
    <t>Látogatóközpont</t>
  </si>
  <si>
    <t>Fogorvosi eszközbeszerzés</t>
  </si>
  <si>
    <t>Könyvtár eszközbeszerzés</t>
  </si>
  <si>
    <t>Műhely eszközbeszerzés (fűkasza, fűnyíró, egyéb szerszámok, eszközök)</t>
  </si>
  <si>
    <t>Összesen:</t>
  </si>
  <si>
    <t>Mesevár Óvoda</t>
  </si>
  <si>
    <t>Polgármesterei Hivatal</t>
  </si>
  <si>
    <t>eszközbeszerzés</t>
  </si>
  <si>
    <t>ÖNKORMÁNYZAT MINDÖSSZESEN:</t>
  </si>
  <si>
    <t>E Ft-ban</t>
  </si>
  <si>
    <t>ÖNO felújítása</t>
  </si>
  <si>
    <t>Lukácsi M. Műv Ház fűtés korszerűsítés</t>
  </si>
  <si>
    <t>Polgármesteri Hivatal</t>
  </si>
  <si>
    <t>Mesevár Óvoda és Minibölcsőde</t>
  </si>
  <si>
    <t>Mindösszesen</t>
  </si>
  <si>
    <t>3.mell</t>
  </si>
  <si>
    <t>4. mell</t>
  </si>
  <si>
    <t>Készletbeszerzés (=28+29) (K31)</t>
  </si>
  <si>
    <t>Államháztartáson belüli közvetített szolgáltatások K335</t>
  </si>
  <si>
    <t xml:space="preserve">Egyéb nem intézményi ellátások </t>
  </si>
  <si>
    <t>Köztemetés kiadásai</t>
  </si>
  <si>
    <t>Tokod Nagyközség Önkormányzata 2025. I. félévi kiadásai</t>
  </si>
  <si>
    <t>Tokod Nagyközség Önkormányzata 2025. I. félévi bevételei</t>
  </si>
  <si>
    <t>Közvetített szolgáltatások B403</t>
  </si>
  <si>
    <t>Kamatbevételek és más nyereségjellegű bevételek (=199+203) (B408)+B4092</t>
  </si>
  <si>
    <t>Államháztartáson belüli megelőlegezések teljesítése B814</t>
  </si>
  <si>
    <t>2025. évi beruházási kiadások feladatonként (ÁFA-val, EFt-ban)</t>
  </si>
  <si>
    <t>2025. évi felújítási kiadások célonként (ÁFA-val)</t>
  </si>
  <si>
    <t>Tokodi Polgármesteri Hivatal 2025. I. félévi teljesítése</t>
  </si>
  <si>
    <t>Egyéb költségtérítések (K1110), Szociális támogatások (K1112)</t>
  </si>
  <si>
    <t>Informatikai eszközök beszerzése (K63) Egyéb tárgyi eszközök beszerzése, létesítése (K64)</t>
  </si>
  <si>
    <t>Munkavégzésre irányuló egyéb jogviszonyban nem saját foglalkoztatottnak fizetett juttatások (K122) (K123)</t>
  </si>
  <si>
    <t>Ingatlanok felújítása K71</t>
  </si>
  <si>
    <t>Felújítási célú előzetesen felszámított ÁFA K74</t>
  </si>
  <si>
    <t>Felújítások K7</t>
  </si>
  <si>
    <t>Kantin, Alkotóház lámpa csere</t>
  </si>
  <si>
    <t>Utólagos közműbekötések (közösségi ház)</t>
  </si>
  <si>
    <t>Temesvári utca műszaki ellenőrzés</t>
  </si>
  <si>
    <t>Elektromos ellátás kiépítése rendezvénytér</t>
  </si>
  <si>
    <t>Kerékpáros pumpapálya</t>
  </si>
  <si>
    <t>Tervezési díj (Pincevölgyi út)</t>
  </si>
  <si>
    <t>eszközbeszerzés (mosógatógép stb)</t>
  </si>
  <si>
    <t>számítógépek</t>
  </si>
  <si>
    <t>Járdafelújítás (Temető-Táncsics utca között)</t>
  </si>
  <si>
    <t>Energiahálózat korszerűsítése</t>
  </si>
  <si>
    <t>Udvari játékok festése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</si>
</sst>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</font>
    <font>
      <b/>
      <sz val="10"/>
      <color indexed="8"/>
      <name val="Calibri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wrapText="1"/>
    </xf>
    <xf numFmtId="0" fontId="2" fillId="0" borderId="0" xfId="0" applyFont="1"/>
    <xf numFmtId="10" fontId="0" fillId="0" borderId="6" xfId="1" applyNumberFormat="1" applyFont="1" applyBorder="1" applyAlignment="1"/>
    <xf numFmtId="10" fontId="2" fillId="0" borderId="6" xfId="1" applyNumberFormat="1" applyFont="1" applyBorder="1" applyAlignment="1"/>
    <xf numFmtId="10" fontId="2" fillId="0" borderId="9" xfId="1" applyNumberFormat="1" applyFont="1" applyBorder="1" applyAlignment="1"/>
    <xf numFmtId="0" fontId="4" fillId="0" borderId="11" xfId="0" applyFont="1" applyBorder="1" applyAlignment="1">
      <alignment horizontal="left" vertical="top" wrapText="1"/>
    </xf>
    <xf numFmtId="3" fontId="4" fillId="0" borderId="11" xfId="0" applyNumberFormat="1" applyFont="1" applyBorder="1" applyAlignment="1">
      <alignment wrapText="1"/>
    </xf>
    <xf numFmtId="10" fontId="2" fillId="0" borderId="12" xfId="1" applyNumberFormat="1" applyFont="1" applyBorder="1" applyAlignment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2" fillId="0" borderId="7" xfId="0" applyFont="1" applyBorder="1"/>
    <xf numFmtId="0" fontId="8" fillId="0" borderId="8" xfId="0" applyFont="1" applyBorder="1" applyAlignment="1">
      <alignment horizontal="left" vertical="top" wrapText="1"/>
    </xf>
    <xf numFmtId="3" fontId="2" fillId="0" borderId="8" xfId="0" applyNumberFormat="1" applyFont="1" applyBorder="1"/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10" fontId="1" fillId="0" borderId="6" xfId="1" applyNumberFormat="1" applyFont="1" applyBorder="1" applyAlignment="1"/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right" wrapText="1"/>
    </xf>
    <xf numFmtId="10" fontId="0" fillId="0" borderId="15" xfId="1" applyNumberFormat="1" applyFont="1" applyBorder="1" applyAlignment="1"/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3" fontId="7" fillId="0" borderId="8" xfId="0" applyNumberFormat="1" applyFont="1" applyBorder="1" applyAlignment="1">
      <alignment horizontal="right" wrapText="1"/>
    </xf>
    <xf numFmtId="10" fontId="0" fillId="0" borderId="9" xfId="1" applyNumberFormat="1" applyFont="1" applyBorder="1" applyAlignment="1"/>
    <xf numFmtId="0" fontId="6" fillId="0" borderId="14" xfId="0" applyFont="1" applyBorder="1" applyAlignment="1">
      <alignment horizontal="left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1" fillId="0" borderId="0" xfId="2" applyFont="1" applyAlignment="1">
      <alignment wrapText="1"/>
    </xf>
    <xf numFmtId="3" fontId="11" fillId="0" borderId="0" xfId="2" applyNumberFormat="1" applyFont="1"/>
    <xf numFmtId="0" fontId="10" fillId="0" borderId="16" xfId="2" applyFont="1" applyBorder="1" applyAlignment="1">
      <alignment horizontal="center" wrapText="1"/>
    </xf>
    <xf numFmtId="3" fontId="10" fillId="0" borderId="19" xfId="2" applyNumberFormat="1" applyFont="1" applyBorder="1" applyAlignment="1">
      <alignment horizontal="center"/>
    </xf>
    <xf numFmtId="0" fontId="10" fillId="0" borderId="2" xfId="2" applyFont="1" applyBorder="1" applyAlignment="1">
      <alignment wrapText="1"/>
    </xf>
    <xf numFmtId="3" fontId="12" fillId="0" borderId="20" xfId="2" applyNumberFormat="1" applyFont="1" applyBorder="1"/>
    <xf numFmtId="0" fontId="0" fillId="0" borderId="4" xfId="0" applyBorder="1"/>
    <xf numFmtId="0" fontId="13" fillId="0" borderId="5" xfId="2" applyFont="1" applyBorder="1" applyAlignment="1">
      <alignment wrapText="1"/>
    </xf>
    <xf numFmtId="3" fontId="14" fillId="0" borderId="21" xfId="2" applyNumberFormat="1" applyFont="1" applyBorder="1"/>
    <xf numFmtId="0" fontId="13" fillId="0" borderId="21" xfId="0" applyFont="1" applyBorder="1"/>
    <xf numFmtId="0" fontId="15" fillId="0" borderId="5" xfId="2" applyFont="1" applyBorder="1" applyAlignment="1">
      <alignment wrapText="1"/>
    </xf>
    <xf numFmtId="3" fontId="16" fillId="0" borderId="21" xfId="2" applyNumberFormat="1" applyFont="1" applyBorder="1"/>
    <xf numFmtId="0" fontId="9" fillId="0" borderId="5" xfId="2" applyBorder="1" applyAlignment="1">
      <alignment wrapText="1"/>
    </xf>
    <xf numFmtId="3" fontId="12" fillId="0" borderId="21" xfId="2" applyNumberFormat="1" applyFont="1" applyBorder="1"/>
    <xf numFmtId="0" fontId="12" fillId="0" borderId="7" xfId="2" applyFont="1" applyBorder="1" applyAlignment="1">
      <alignment wrapText="1"/>
    </xf>
    <xf numFmtId="3" fontId="17" fillId="0" borderId="22" xfId="0" applyNumberFormat="1" applyFont="1" applyBorder="1"/>
    <xf numFmtId="0" fontId="10" fillId="0" borderId="27" xfId="2" applyFont="1" applyBorder="1" applyAlignment="1">
      <alignment wrapText="1"/>
    </xf>
    <xf numFmtId="3" fontId="10" fillId="0" borderId="28" xfId="2" applyNumberFormat="1" applyFont="1" applyBorder="1"/>
    <xf numFmtId="0" fontId="10" fillId="0" borderId="23" xfId="2" applyFont="1" applyBorder="1" applyAlignment="1">
      <alignment wrapText="1"/>
    </xf>
    <xf numFmtId="3" fontId="10" fillId="0" borderId="24" xfId="2" applyNumberFormat="1" applyFont="1" applyBorder="1"/>
    <xf numFmtId="0" fontId="19" fillId="0" borderId="25" xfId="2" applyFont="1" applyBorder="1" applyAlignment="1">
      <alignment wrapText="1"/>
    </xf>
    <xf numFmtId="3" fontId="19" fillId="0" borderId="26" xfId="2" applyNumberFormat="1" applyFont="1" applyBorder="1"/>
    <xf numFmtId="0" fontId="19" fillId="0" borderId="5" xfId="0" applyFont="1" applyBorder="1"/>
    <xf numFmtId="0" fontId="19" fillId="0" borderId="27" xfId="2" applyFont="1" applyBorder="1" applyAlignment="1">
      <alignment wrapText="1"/>
    </xf>
    <xf numFmtId="3" fontId="19" fillId="0" borderId="28" xfId="2" applyNumberFormat="1" applyFont="1" applyBorder="1"/>
    <xf numFmtId="0" fontId="19" fillId="0" borderId="29" xfId="0" applyFont="1" applyBorder="1"/>
    <xf numFmtId="0" fontId="2" fillId="0" borderId="0" xfId="0" applyFont="1" applyAlignment="1">
      <alignment vertical="center"/>
    </xf>
    <xf numFmtId="0" fontId="10" fillId="0" borderId="23" xfId="2" applyFont="1" applyBorder="1" applyAlignment="1">
      <alignment vertical="center" wrapText="1"/>
    </xf>
    <xf numFmtId="3" fontId="10" fillId="0" borderId="24" xfId="2" applyNumberFormat="1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18" fillId="0" borderId="4" xfId="0" applyFont="1" applyBorder="1"/>
    <xf numFmtId="0" fontId="18" fillId="0" borderId="6" xfId="0" applyFont="1" applyBorder="1"/>
    <xf numFmtId="0" fontId="19" fillId="0" borderId="30" xfId="2" applyFont="1" applyBorder="1" applyAlignment="1">
      <alignment wrapText="1"/>
    </xf>
    <xf numFmtId="3" fontId="19" fillId="0" borderId="31" xfId="2" applyNumberFormat="1" applyFont="1" applyBorder="1"/>
    <xf numFmtId="0" fontId="18" fillId="0" borderId="12" xfId="0" applyFont="1" applyBorder="1"/>
    <xf numFmtId="10" fontId="18" fillId="0" borderId="6" xfId="1" applyNumberFormat="1" applyFont="1" applyBorder="1"/>
    <xf numFmtId="10" fontId="20" fillId="0" borderId="18" xfId="1" applyNumberFormat="1" applyFont="1" applyBorder="1"/>
    <xf numFmtId="0" fontId="21" fillId="0" borderId="18" xfId="0" applyFont="1" applyBorder="1" applyAlignment="1">
      <alignment horizontal="center"/>
    </xf>
    <xf numFmtId="0" fontId="13" fillId="0" borderId="5" xfId="0" applyFont="1" applyBorder="1" applyAlignment="1">
      <alignment wrapText="1"/>
    </xf>
    <xf numFmtId="10" fontId="22" fillId="0" borderId="6" xfId="1" applyNumberFormat="1" applyFont="1" applyBorder="1"/>
    <xf numFmtId="10" fontId="23" fillId="0" borderId="6" xfId="1" applyNumberFormat="1" applyFont="1" applyBorder="1"/>
    <xf numFmtId="3" fontId="0" fillId="0" borderId="0" xfId="0" applyNumberFormat="1"/>
    <xf numFmtId="0" fontId="5" fillId="0" borderId="0" xfId="0" applyFont="1" applyAlignment="1">
      <alignment horizontal="center" vertical="top" wrapText="1"/>
    </xf>
    <xf numFmtId="0" fontId="2" fillId="0" borderId="0" xfId="0" applyFont="1"/>
    <xf numFmtId="0" fontId="10" fillId="0" borderId="0" xfId="2" applyFont="1" applyAlignment="1">
      <alignment horizontal="center" vertical="center"/>
    </xf>
    <xf numFmtId="0" fontId="9" fillId="0" borderId="0" xfId="2" applyAlignment="1">
      <alignment horizontal="center" wrapText="1"/>
    </xf>
    <xf numFmtId="0" fontId="10" fillId="0" borderId="0" xfId="2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left" wrapText="1"/>
    </xf>
    <xf numFmtId="3" fontId="7" fillId="0" borderId="11" xfId="0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left" wrapText="1"/>
    </xf>
    <xf numFmtId="3" fontId="24" fillId="0" borderId="11" xfId="0" applyNumberFormat="1" applyFont="1" applyBorder="1" applyAlignment="1">
      <alignment horizontal="right" wrapText="1"/>
    </xf>
    <xf numFmtId="0" fontId="0" fillId="0" borderId="0" xfId="0" applyFont="1"/>
    <xf numFmtId="3" fontId="10" fillId="0" borderId="19" xfId="0" applyNumberFormat="1" applyFont="1" applyBorder="1"/>
    <xf numFmtId="3" fontId="0" fillId="0" borderId="20" xfId="0" applyNumberFormat="1" applyBorder="1"/>
    <xf numFmtId="3" fontId="13" fillId="0" borderId="21" xfId="0" applyNumberFormat="1" applyFont="1" applyBorder="1"/>
    <xf numFmtId="3" fontId="16" fillId="0" borderId="21" xfId="0" applyNumberFormat="1" applyFont="1" applyBorder="1"/>
    <xf numFmtId="0" fontId="9" fillId="0" borderId="5" xfId="2" applyFont="1" applyBorder="1" applyAlignment="1">
      <alignment wrapText="1"/>
    </xf>
    <xf numFmtId="3" fontId="10" fillId="0" borderId="19" xfId="0" applyNumberFormat="1" applyFont="1" applyBorder="1" applyAlignment="1">
      <alignment vertical="center"/>
    </xf>
    <xf numFmtId="3" fontId="20" fillId="0" borderId="17" xfId="0" applyNumberFormat="1" applyFont="1" applyBorder="1" applyAlignment="1">
      <alignment vertical="center"/>
    </xf>
    <xf numFmtId="3" fontId="18" fillId="0" borderId="20" xfId="0" applyNumberFormat="1" applyFont="1" applyBorder="1"/>
    <xf numFmtId="3" fontId="18" fillId="0" borderId="3" xfId="0" applyNumberFormat="1" applyFont="1" applyBorder="1"/>
    <xf numFmtId="3" fontId="18" fillId="0" borderId="1" xfId="0" applyNumberFormat="1" applyFont="1" applyBorder="1"/>
    <xf numFmtId="3" fontId="19" fillId="0" borderId="21" xfId="0" applyNumberFormat="1" applyFont="1" applyBorder="1"/>
    <xf numFmtId="3" fontId="19" fillId="0" borderId="0" xfId="0" applyNumberFormat="1" applyFont="1"/>
    <xf numFmtId="3" fontId="18" fillId="0" borderId="21" xfId="0" applyNumberFormat="1" applyFont="1" applyBorder="1"/>
    <xf numFmtId="3" fontId="18" fillId="0" borderId="32" xfId="0" applyNumberFormat="1" applyFont="1" applyBorder="1"/>
    <xf numFmtId="3" fontId="18" fillId="0" borderId="11" xfId="0" applyNumberFormat="1" applyFont="1" applyBorder="1"/>
    <xf numFmtId="3" fontId="21" fillId="0" borderId="17" xfId="0" applyNumberFormat="1" applyFont="1" applyBorder="1" applyAlignment="1">
      <alignment horizontal="center"/>
    </xf>
    <xf numFmtId="3" fontId="0" fillId="0" borderId="3" xfId="0" applyNumberFormat="1" applyBorder="1"/>
    <xf numFmtId="3" fontId="22" fillId="0" borderId="1" xfId="0" applyNumberFormat="1" applyFont="1" applyBorder="1"/>
    <xf numFmtId="3" fontId="23" fillId="0" borderId="1" xfId="0" applyNumberFormat="1" applyFont="1" applyBorder="1"/>
  </cellXfs>
  <cellStyles count="3">
    <cellStyle name="Normál" xfId="0" builtinId="0"/>
    <cellStyle name="Normál_Beruh.felú-átadott-átvett" xfId="2" xr:uid="{D95E1204-516E-40CE-9611-E7803C100DBD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E445-0A71-474C-9870-99D3B64FCA47}">
  <dimension ref="A1:L80"/>
  <sheetViews>
    <sheetView zoomScaleNormal="100" workbookViewId="0">
      <selection activeCell="L8" sqref="L8"/>
    </sheetView>
  </sheetViews>
  <sheetFormatPr defaultRowHeight="15" x14ac:dyDescent="0.25"/>
  <cols>
    <col min="1" max="1" width="6.140625" customWidth="1"/>
    <col min="2" max="2" width="41" customWidth="1"/>
    <col min="3" max="4" width="13.28515625" customWidth="1"/>
    <col min="5" max="5" width="12" customWidth="1"/>
    <col min="12" max="12" width="9.85546875" bestFit="1" customWidth="1"/>
  </cols>
  <sheetData>
    <row r="1" spans="1:6" ht="15.75" thickBot="1" x14ac:dyDescent="0.3">
      <c r="A1" s="90" t="s">
        <v>273</v>
      </c>
      <c r="B1" s="91"/>
      <c r="C1" s="91"/>
      <c r="D1" s="91"/>
      <c r="E1" s="91"/>
      <c r="F1" t="s">
        <v>142</v>
      </c>
    </row>
    <row r="2" spans="1:6" s="5" customFormat="1" ht="32.25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3" t="s">
        <v>141</v>
      </c>
    </row>
    <row r="3" spans="1:6" x14ac:dyDescent="0.25">
      <c r="A3" s="34" t="s">
        <v>5</v>
      </c>
      <c r="B3" s="35" t="s">
        <v>6</v>
      </c>
      <c r="C3" s="36">
        <v>106200000</v>
      </c>
      <c r="D3" s="36">
        <v>89700000</v>
      </c>
      <c r="E3" s="36">
        <v>44867943</v>
      </c>
      <c r="F3" s="30">
        <f>(E3/D3)</f>
        <v>0.50020003344481601</v>
      </c>
    </row>
    <row r="4" spans="1:6" x14ac:dyDescent="0.25">
      <c r="A4" s="19" t="s">
        <v>7</v>
      </c>
      <c r="B4" s="1" t="s">
        <v>8</v>
      </c>
      <c r="C4" s="2">
        <v>9950000</v>
      </c>
      <c r="D4" s="2">
        <v>9950000</v>
      </c>
      <c r="E4" s="2">
        <v>2001497</v>
      </c>
      <c r="F4" s="6">
        <f t="shared" ref="F4:F70" si="0">(E4/D4)</f>
        <v>0.20115547738693468</v>
      </c>
    </row>
    <row r="5" spans="1:6" x14ac:dyDescent="0.25">
      <c r="A5" s="19" t="s">
        <v>9</v>
      </c>
      <c r="B5" s="1" t="s">
        <v>10</v>
      </c>
      <c r="C5" s="2">
        <v>4125000</v>
      </c>
      <c r="D5" s="2">
        <v>4125000</v>
      </c>
      <c r="E5" s="2">
        <v>1140000</v>
      </c>
      <c r="F5" s="6">
        <f t="shared" si="0"/>
        <v>0.27636363636363637</v>
      </c>
    </row>
    <row r="6" spans="1:6" x14ac:dyDescent="0.25">
      <c r="A6" s="19" t="s">
        <v>11</v>
      </c>
      <c r="B6" s="1" t="s">
        <v>12</v>
      </c>
      <c r="C6" s="2">
        <v>528000</v>
      </c>
      <c r="D6" s="2">
        <v>528000</v>
      </c>
      <c r="E6" s="2">
        <v>316780</v>
      </c>
      <c r="F6" s="6">
        <f t="shared" si="0"/>
        <v>0.59996212121212122</v>
      </c>
    </row>
    <row r="7" spans="1:6" x14ac:dyDescent="0.25">
      <c r="A7" s="19" t="s">
        <v>13</v>
      </c>
      <c r="B7" s="1" t="s">
        <v>14</v>
      </c>
      <c r="C7" s="2"/>
      <c r="D7" s="2"/>
      <c r="E7" s="2">
        <v>0</v>
      </c>
      <c r="F7" s="6"/>
    </row>
    <row r="8" spans="1:6" ht="25.5" x14ac:dyDescent="0.25">
      <c r="A8" s="19" t="s">
        <v>15</v>
      </c>
      <c r="B8" s="1" t="s">
        <v>16</v>
      </c>
      <c r="C8" s="2">
        <v>1000000</v>
      </c>
      <c r="D8" s="2">
        <v>2500000</v>
      </c>
      <c r="E8" s="2">
        <v>1345748</v>
      </c>
      <c r="F8" s="6">
        <f t="shared" si="0"/>
        <v>0.53829919999999998</v>
      </c>
    </row>
    <row r="9" spans="1:6" ht="25.5" x14ac:dyDescent="0.25">
      <c r="A9" s="19" t="s">
        <v>17</v>
      </c>
      <c r="B9" s="1" t="s">
        <v>18</v>
      </c>
      <c r="C9" s="2">
        <f>SUM(C3:C8)</f>
        <v>121803000</v>
      </c>
      <c r="D9" s="2">
        <f t="shared" ref="D9:E9" si="1">SUM(D3:D8)</f>
        <v>106803000</v>
      </c>
      <c r="E9" s="2">
        <f t="shared" si="1"/>
        <v>49671968</v>
      </c>
      <c r="F9" s="6">
        <f t="shared" si="0"/>
        <v>0.46508026928082546</v>
      </c>
    </row>
    <row r="10" spans="1:6" x14ac:dyDescent="0.25">
      <c r="A10" s="19" t="s">
        <v>19</v>
      </c>
      <c r="B10" s="1" t="s">
        <v>20</v>
      </c>
      <c r="C10" s="2">
        <v>15316000</v>
      </c>
      <c r="D10" s="2">
        <v>30316000</v>
      </c>
      <c r="E10" s="2">
        <v>16693154</v>
      </c>
      <c r="F10" s="6">
        <f t="shared" si="0"/>
        <v>0.5506384087610503</v>
      </c>
    </row>
    <row r="11" spans="1:6" ht="38.25" x14ac:dyDescent="0.25">
      <c r="A11" s="19" t="s">
        <v>21</v>
      </c>
      <c r="B11" s="1" t="s">
        <v>22</v>
      </c>
      <c r="C11" s="2">
        <v>4892000</v>
      </c>
      <c r="D11" s="2">
        <v>4892000</v>
      </c>
      <c r="E11" s="2">
        <v>4617195</v>
      </c>
      <c r="F11" s="6">
        <f t="shared" si="0"/>
        <v>0.94382563368765326</v>
      </c>
    </row>
    <row r="12" spans="1:6" x14ac:dyDescent="0.25">
      <c r="A12" s="19" t="s">
        <v>23</v>
      </c>
      <c r="B12" s="1" t="s">
        <v>24</v>
      </c>
      <c r="C12" s="2">
        <v>2946000</v>
      </c>
      <c r="D12" s="2">
        <v>4094660</v>
      </c>
      <c r="E12" s="2">
        <v>1725588</v>
      </c>
      <c r="F12" s="6">
        <f t="shared" si="0"/>
        <v>0.42142400101595739</v>
      </c>
    </row>
    <row r="13" spans="1:6" x14ac:dyDescent="0.25">
      <c r="A13" s="19" t="s">
        <v>25</v>
      </c>
      <c r="B13" s="1" t="s">
        <v>26</v>
      </c>
      <c r="C13" s="2">
        <f>C10+C11+C12</f>
        <v>23154000</v>
      </c>
      <c r="D13" s="2">
        <f t="shared" ref="D13:E13" si="2">D10+D11+D12</f>
        <v>39302660</v>
      </c>
      <c r="E13" s="2">
        <f t="shared" si="2"/>
        <v>23035937</v>
      </c>
      <c r="F13" s="6">
        <f t="shared" si="0"/>
        <v>0.58611648677214212</v>
      </c>
    </row>
    <row r="14" spans="1:6" x14ac:dyDescent="0.25">
      <c r="A14" s="20" t="s">
        <v>27</v>
      </c>
      <c r="B14" s="3" t="s">
        <v>28</v>
      </c>
      <c r="C14" s="4">
        <f>C9+C13</f>
        <v>144957000</v>
      </c>
      <c r="D14" s="4">
        <f t="shared" ref="D14:E14" si="3">D9+D13</f>
        <v>146105660</v>
      </c>
      <c r="E14" s="4">
        <f t="shared" si="3"/>
        <v>72707905</v>
      </c>
      <c r="F14" s="7">
        <f t="shared" si="0"/>
        <v>0.49763920850157345</v>
      </c>
    </row>
    <row r="15" spans="1:6" ht="25.5" x14ac:dyDescent="0.25">
      <c r="A15" s="20" t="s">
        <v>29</v>
      </c>
      <c r="B15" s="3" t="s">
        <v>30</v>
      </c>
      <c r="C15" s="4">
        <v>19556000</v>
      </c>
      <c r="D15" s="4">
        <v>19556000</v>
      </c>
      <c r="E15" s="4">
        <v>10505626</v>
      </c>
      <c r="F15" s="7">
        <f t="shared" si="0"/>
        <v>0.53720730210677026</v>
      </c>
    </row>
    <row r="16" spans="1:6" x14ac:dyDescent="0.25">
      <c r="A16" s="19" t="s">
        <v>31</v>
      </c>
      <c r="B16" s="1" t="s">
        <v>32</v>
      </c>
      <c r="C16" s="2">
        <v>0</v>
      </c>
      <c r="D16" s="2">
        <v>0</v>
      </c>
      <c r="E16" s="2">
        <v>9756883</v>
      </c>
      <c r="F16" s="6"/>
    </row>
    <row r="17" spans="1:6" x14ac:dyDescent="0.25">
      <c r="A17" s="19" t="s">
        <v>33</v>
      </c>
      <c r="B17" s="1" t="s">
        <v>34</v>
      </c>
      <c r="C17" s="2">
        <v>0</v>
      </c>
      <c r="D17" s="2">
        <v>0</v>
      </c>
      <c r="E17" s="2">
        <v>321247</v>
      </c>
      <c r="F17" s="6"/>
    </row>
    <row r="18" spans="1:6" ht="38.25" x14ac:dyDescent="0.25">
      <c r="A18" s="19" t="s">
        <v>35</v>
      </c>
      <c r="B18" s="1" t="s">
        <v>36</v>
      </c>
      <c r="C18" s="2">
        <v>0</v>
      </c>
      <c r="D18" s="2">
        <v>0</v>
      </c>
      <c r="E18" s="2"/>
      <c r="F18" s="6"/>
    </row>
    <row r="19" spans="1:6" ht="25.5" x14ac:dyDescent="0.25">
      <c r="A19" s="19" t="s">
        <v>37</v>
      </c>
      <c r="B19" s="1" t="s">
        <v>38</v>
      </c>
      <c r="C19" s="2">
        <v>0</v>
      </c>
      <c r="D19" s="2">
        <v>0</v>
      </c>
      <c r="E19" s="2">
        <v>427496</v>
      </c>
      <c r="F19" s="6"/>
    </row>
    <row r="20" spans="1:6" x14ac:dyDescent="0.25">
      <c r="A20" s="19" t="s">
        <v>39</v>
      </c>
      <c r="B20" s="1" t="s">
        <v>40</v>
      </c>
      <c r="C20" s="2">
        <v>1700000</v>
      </c>
      <c r="D20" s="2">
        <v>1700000</v>
      </c>
      <c r="E20" s="2">
        <v>493975</v>
      </c>
      <c r="F20" s="6">
        <f t="shared" si="0"/>
        <v>0.29057352941176473</v>
      </c>
    </row>
    <row r="21" spans="1:6" x14ac:dyDescent="0.25">
      <c r="A21" s="19" t="s">
        <v>41</v>
      </c>
      <c r="B21" s="1" t="s">
        <v>42</v>
      </c>
      <c r="C21" s="2">
        <v>13470000</v>
      </c>
      <c r="D21" s="2">
        <v>13533024</v>
      </c>
      <c r="E21" s="2">
        <v>5566498</v>
      </c>
      <c r="F21" s="6">
        <f t="shared" si="0"/>
        <v>0.41132698796662148</v>
      </c>
    </row>
    <row r="22" spans="1:6" x14ac:dyDescent="0.25">
      <c r="A22" s="19" t="s">
        <v>43</v>
      </c>
      <c r="B22" s="1" t="s">
        <v>269</v>
      </c>
      <c r="C22" s="2">
        <f>C20+C21</f>
        <v>15170000</v>
      </c>
      <c r="D22" s="2">
        <f t="shared" ref="D22:E22" si="4">D20+D21</f>
        <v>15233024</v>
      </c>
      <c r="E22" s="2">
        <f t="shared" si="4"/>
        <v>6060473</v>
      </c>
      <c r="F22" s="6">
        <f t="shared" si="0"/>
        <v>0.39785094541963567</v>
      </c>
    </row>
    <row r="23" spans="1:6" x14ac:dyDescent="0.25">
      <c r="A23" s="19" t="s">
        <v>45</v>
      </c>
      <c r="B23" s="1" t="s">
        <v>46</v>
      </c>
      <c r="C23" s="2">
        <v>2740000</v>
      </c>
      <c r="D23" s="2">
        <v>3640000</v>
      </c>
      <c r="E23" s="2">
        <v>1910020</v>
      </c>
      <c r="F23" s="6">
        <f t="shared" si="0"/>
        <v>0.52473076923076922</v>
      </c>
    </row>
    <row r="24" spans="1:6" x14ac:dyDescent="0.25">
      <c r="A24" s="19" t="s">
        <v>47</v>
      </c>
      <c r="B24" s="1" t="s">
        <v>48</v>
      </c>
      <c r="C24" s="2">
        <v>1390000</v>
      </c>
      <c r="D24" s="2">
        <v>1390000</v>
      </c>
      <c r="E24" s="2">
        <v>555635</v>
      </c>
      <c r="F24" s="6">
        <f t="shared" si="0"/>
        <v>0.39973741007194247</v>
      </c>
    </row>
    <row r="25" spans="1:6" x14ac:dyDescent="0.25">
      <c r="A25" s="19" t="s">
        <v>49</v>
      </c>
      <c r="B25" s="1" t="s">
        <v>50</v>
      </c>
      <c r="C25" s="2">
        <f>SUM(C23:C24)</f>
        <v>4130000</v>
      </c>
      <c r="D25" s="2">
        <f t="shared" ref="D25:E25" si="5">SUM(D23:D24)</f>
        <v>5030000</v>
      </c>
      <c r="E25" s="2">
        <f t="shared" si="5"/>
        <v>2465655</v>
      </c>
      <c r="F25" s="6">
        <f t="shared" si="0"/>
        <v>0.49018986083499005</v>
      </c>
    </row>
    <row r="26" spans="1:6" x14ac:dyDescent="0.25">
      <c r="A26" s="19" t="s">
        <v>51</v>
      </c>
      <c r="B26" s="1" t="s">
        <v>52</v>
      </c>
      <c r="C26" s="2">
        <v>22300000</v>
      </c>
      <c r="D26" s="2">
        <v>22300000</v>
      </c>
      <c r="E26" s="2">
        <v>11027463</v>
      </c>
      <c r="F26" s="6">
        <f t="shared" si="0"/>
        <v>0.49450506726457399</v>
      </c>
    </row>
    <row r="27" spans="1:6" x14ac:dyDescent="0.25">
      <c r="A27" s="19" t="s">
        <v>53</v>
      </c>
      <c r="B27" s="1" t="s">
        <v>54</v>
      </c>
      <c r="C27" s="2">
        <v>9500000</v>
      </c>
      <c r="D27" s="2">
        <v>9500000</v>
      </c>
      <c r="E27" s="2">
        <v>5285426</v>
      </c>
      <c r="F27" s="6">
        <f t="shared" si="0"/>
        <v>0.55636063157894733</v>
      </c>
    </row>
    <row r="28" spans="1:6" x14ac:dyDescent="0.25">
      <c r="A28" s="19" t="s">
        <v>55</v>
      </c>
      <c r="B28" s="1" t="s">
        <v>56</v>
      </c>
      <c r="C28" s="2">
        <v>2200000</v>
      </c>
      <c r="D28" s="2">
        <v>2200000</v>
      </c>
      <c r="E28" s="2">
        <v>1276449</v>
      </c>
      <c r="F28" s="6">
        <f t="shared" si="0"/>
        <v>0.58020409090909086</v>
      </c>
    </row>
    <row r="29" spans="1:6" x14ac:dyDescent="0.25">
      <c r="A29" s="19" t="s">
        <v>57</v>
      </c>
      <c r="B29" s="1" t="s">
        <v>58</v>
      </c>
      <c r="C29" s="2">
        <f>SUM(C26:C28)</f>
        <v>34000000</v>
      </c>
      <c r="D29" s="2">
        <f t="shared" ref="D29:E29" si="6">SUM(D26:D28)</f>
        <v>34000000</v>
      </c>
      <c r="E29" s="2">
        <f t="shared" si="6"/>
        <v>17589338</v>
      </c>
      <c r="F29" s="6">
        <f t="shared" si="0"/>
        <v>0.51733347058823531</v>
      </c>
    </row>
    <row r="30" spans="1:6" x14ac:dyDescent="0.25">
      <c r="A30" s="19" t="s">
        <v>59</v>
      </c>
      <c r="B30" s="1" t="s">
        <v>60</v>
      </c>
      <c r="C30" s="2">
        <v>16500000</v>
      </c>
      <c r="D30" s="2">
        <v>16500000</v>
      </c>
      <c r="E30" s="2">
        <v>9806122</v>
      </c>
      <c r="F30" s="6">
        <f t="shared" si="0"/>
        <v>0.5943104242424242</v>
      </c>
    </row>
    <row r="31" spans="1:6" x14ac:dyDescent="0.25">
      <c r="A31" s="19" t="s">
        <v>61</v>
      </c>
      <c r="B31" s="1" t="s">
        <v>62</v>
      </c>
      <c r="C31" s="2">
        <v>900000</v>
      </c>
      <c r="D31" s="2">
        <v>2389750</v>
      </c>
      <c r="E31" s="2">
        <v>812400</v>
      </c>
      <c r="F31" s="6">
        <f t="shared" si="0"/>
        <v>0.33995187781148656</v>
      </c>
    </row>
    <row r="32" spans="1:6" x14ac:dyDescent="0.25">
      <c r="A32" s="19" t="s">
        <v>63</v>
      </c>
      <c r="B32" s="1" t="s">
        <v>64</v>
      </c>
      <c r="C32" s="2">
        <v>11030000</v>
      </c>
      <c r="D32" s="2">
        <v>11030000</v>
      </c>
      <c r="E32" s="2">
        <v>4163697</v>
      </c>
      <c r="F32" s="6">
        <f t="shared" si="0"/>
        <v>0.37748839528558475</v>
      </c>
    </row>
    <row r="33" spans="1:6" ht="25.5" x14ac:dyDescent="0.25">
      <c r="A33" s="19">
        <v>44</v>
      </c>
      <c r="B33" s="1" t="s">
        <v>270</v>
      </c>
      <c r="C33" s="2"/>
      <c r="D33" s="2">
        <v>3960000</v>
      </c>
      <c r="E33" s="2">
        <v>1334762</v>
      </c>
      <c r="F33" s="6">
        <f t="shared" si="0"/>
        <v>0.33706111111111109</v>
      </c>
    </row>
    <row r="34" spans="1:6" ht="25.5" x14ac:dyDescent="0.25">
      <c r="A34" s="19" t="s">
        <v>65</v>
      </c>
      <c r="B34" s="1" t="s">
        <v>66</v>
      </c>
      <c r="C34" s="2">
        <v>8359000</v>
      </c>
      <c r="D34" s="2">
        <v>10559000</v>
      </c>
      <c r="E34" s="2">
        <v>3058700</v>
      </c>
      <c r="F34" s="6">
        <f t="shared" si="0"/>
        <v>0.28967705275120748</v>
      </c>
    </row>
    <row r="35" spans="1:6" x14ac:dyDescent="0.25">
      <c r="A35" s="19" t="s">
        <v>67</v>
      </c>
      <c r="B35" s="1" t="s">
        <v>68</v>
      </c>
      <c r="C35" s="2">
        <v>18890000</v>
      </c>
      <c r="D35" s="2">
        <v>20602800</v>
      </c>
      <c r="E35" s="2">
        <v>10605426</v>
      </c>
      <c r="F35" s="6">
        <f t="shared" si="0"/>
        <v>0.51475653794629861</v>
      </c>
    </row>
    <row r="36" spans="1:6" x14ac:dyDescent="0.25">
      <c r="A36" s="19" t="s">
        <v>69</v>
      </c>
      <c r="B36" s="1" t="s">
        <v>70</v>
      </c>
      <c r="C36" s="2">
        <v>0</v>
      </c>
      <c r="D36" s="2">
        <v>0</v>
      </c>
      <c r="E36" s="2">
        <v>1931572</v>
      </c>
      <c r="F36" s="6"/>
    </row>
    <row r="37" spans="1:6" ht="25.5" x14ac:dyDescent="0.25">
      <c r="A37" s="19" t="s">
        <v>71</v>
      </c>
      <c r="B37" s="1" t="s">
        <v>72</v>
      </c>
      <c r="C37" s="2">
        <f>C29+C30+C31+C32+C33+C34+C35</f>
        <v>89679000</v>
      </c>
      <c r="D37" s="2">
        <f t="shared" ref="D37:E37" si="7">D29+D30+D31+D32+D33+D34+D35</f>
        <v>99041550</v>
      </c>
      <c r="E37" s="2">
        <f t="shared" si="7"/>
        <v>47370445</v>
      </c>
      <c r="F37" s="6">
        <f t="shared" si="0"/>
        <v>0.47828860715527977</v>
      </c>
    </row>
    <row r="38" spans="1:6" x14ac:dyDescent="0.25">
      <c r="A38" s="19" t="s">
        <v>73</v>
      </c>
      <c r="B38" s="1" t="s">
        <v>74</v>
      </c>
      <c r="C38" s="2">
        <v>70000</v>
      </c>
      <c r="D38" s="2">
        <v>70000</v>
      </c>
      <c r="E38" s="2">
        <v>34250</v>
      </c>
      <c r="F38" s="6">
        <f t="shared" si="0"/>
        <v>0.48928571428571427</v>
      </c>
    </row>
    <row r="39" spans="1:6" x14ac:dyDescent="0.25">
      <c r="A39" s="19" t="s">
        <v>75</v>
      </c>
      <c r="B39" s="1" t="s">
        <v>76</v>
      </c>
      <c r="C39" s="2">
        <v>1500000</v>
      </c>
      <c r="D39" s="2">
        <v>1500000</v>
      </c>
      <c r="E39" s="2">
        <v>624600</v>
      </c>
      <c r="F39" s="6">
        <f t="shared" si="0"/>
        <v>0.41639999999999999</v>
      </c>
    </row>
    <row r="40" spans="1:6" ht="25.5" x14ac:dyDescent="0.25">
      <c r="A40" s="19" t="s">
        <v>77</v>
      </c>
      <c r="B40" s="1" t="s">
        <v>78</v>
      </c>
      <c r="C40" s="2">
        <f>C38+C39</f>
        <v>1570000</v>
      </c>
      <c r="D40" s="2">
        <f t="shared" ref="D40:E40" si="8">D38+D39</f>
        <v>1570000</v>
      </c>
      <c r="E40" s="2">
        <f t="shared" si="8"/>
        <v>658850</v>
      </c>
      <c r="F40" s="6">
        <f t="shared" si="0"/>
        <v>0.41964968152866244</v>
      </c>
    </row>
    <row r="41" spans="1:6" ht="25.5" x14ac:dyDescent="0.25">
      <c r="A41" s="19" t="s">
        <v>79</v>
      </c>
      <c r="B41" s="1" t="s">
        <v>80</v>
      </c>
      <c r="C41" s="2">
        <v>25693000</v>
      </c>
      <c r="D41" s="2">
        <v>26296244</v>
      </c>
      <c r="E41" s="2">
        <v>13658803</v>
      </c>
      <c r="F41" s="6">
        <f t="shared" si="0"/>
        <v>0.51942030200206535</v>
      </c>
    </row>
    <row r="42" spans="1:6" x14ac:dyDescent="0.25">
      <c r="A42" s="19" t="s">
        <v>81</v>
      </c>
      <c r="B42" s="1" t="s">
        <v>82</v>
      </c>
      <c r="C42" s="2">
        <v>5000000</v>
      </c>
      <c r="D42" s="2">
        <v>5000000</v>
      </c>
      <c r="E42" s="2">
        <v>827582</v>
      </c>
      <c r="F42" s="6">
        <f t="shared" si="0"/>
        <v>0.16551640000000001</v>
      </c>
    </row>
    <row r="43" spans="1:6" x14ac:dyDescent="0.25">
      <c r="A43" s="19" t="s">
        <v>83</v>
      </c>
      <c r="B43" s="1" t="s">
        <v>84</v>
      </c>
      <c r="C43" s="2">
        <v>0</v>
      </c>
      <c r="D43" s="2">
        <v>0</v>
      </c>
      <c r="E43" s="2">
        <v>0</v>
      </c>
      <c r="F43" s="6"/>
    </row>
    <row r="44" spans="1:6" x14ac:dyDescent="0.25">
      <c r="A44" s="19" t="s">
        <v>85</v>
      </c>
      <c r="B44" s="1" t="s">
        <v>86</v>
      </c>
      <c r="C44" s="2">
        <v>0</v>
      </c>
      <c r="D44" s="2">
        <v>0</v>
      </c>
      <c r="E44" s="2">
        <v>0</v>
      </c>
      <c r="F44" s="6"/>
    </row>
    <row r="45" spans="1:6" x14ac:dyDescent="0.25">
      <c r="A45" s="19" t="s">
        <v>87</v>
      </c>
      <c r="B45" s="1" t="s">
        <v>88</v>
      </c>
      <c r="C45" s="2">
        <v>3672000</v>
      </c>
      <c r="D45" s="2">
        <v>3716091</v>
      </c>
      <c r="E45" s="2">
        <v>1285283</v>
      </c>
      <c r="F45" s="6">
        <f t="shared" si="0"/>
        <v>0.34586962482888606</v>
      </c>
    </row>
    <row r="46" spans="1:6" ht="25.5" x14ac:dyDescent="0.25">
      <c r="A46" s="19" t="s">
        <v>89</v>
      </c>
      <c r="B46" s="1" t="s">
        <v>90</v>
      </c>
      <c r="C46" s="2">
        <f>C41+C42+C43+C45</f>
        <v>34365000</v>
      </c>
      <c r="D46" s="2">
        <f t="shared" ref="D46:E46" si="9">D41+D42+D43+D45</f>
        <v>35012335</v>
      </c>
      <c r="E46" s="2">
        <f t="shared" si="9"/>
        <v>15771668</v>
      </c>
      <c r="F46" s="6">
        <f t="shared" si="0"/>
        <v>0.45046033062347884</v>
      </c>
    </row>
    <row r="47" spans="1:6" x14ac:dyDescent="0.25">
      <c r="A47" s="20" t="s">
        <v>91</v>
      </c>
      <c r="B47" s="3" t="s">
        <v>92</v>
      </c>
      <c r="C47" s="4">
        <f>C22+C25+C37+C40+C46</f>
        <v>144914000</v>
      </c>
      <c r="D47" s="4">
        <f t="shared" ref="D47:E47" si="10">D22+D25+D37+D40+D46</f>
        <v>155886909</v>
      </c>
      <c r="E47" s="4">
        <f t="shared" si="10"/>
        <v>72327091</v>
      </c>
      <c r="F47" s="7">
        <f t="shared" si="0"/>
        <v>0.4639715513250699</v>
      </c>
    </row>
    <row r="48" spans="1:6" ht="25.5" x14ac:dyDescent="0.25">
      <c r="A48" s="19" t="s">
        <v>93</v>
      </c>
      <c r="B48" s="1" t="s">
        <v>94</v>
      </c>
      <c r="C48" s="2">
        <v>4960000</v>
      </c>
      <c r="D48" s="2">
        <v>4960000</v>
      </c>
      <c r="E48" s="2">
        <v>706017</v>
      </c>
      <c r="F48" s="6">
        <f t="shared" si="0"/>
        <v>0.14234213709677421</v>
      </c>
    </row>
    <row r="49" spans="1:6" ht="25.5" x14ac:dyDescent="0.25">
      <c r="A49" s="19" t="s">
        <v>95</v>
      </c>
      <c r="B49" s="1" t="s">
        <v>96</v>
      </c>
      <c r="C49" s="2"/>
      <c r="D49" s="2"/>
      <c r="E49" s="2">
        <v>150000</v>
      </c>
      <c r="F49" s="6"/>
    </row>
    <row r="50" spans="1:6" x14ac:dyDescent="0.25">
      <c r="A50" s="19" t="s">
        <v>97</v>
      </c>
      <c r="B50" s="1" t="s">
        <v>98</v>
      </c>
      <c r="C50" s="2"/>
      <c r="D50" s="2"/>
      <c r="E50" s="2">
        <v>79125</v>
      </c>
      <c r="F50" s="6"/>
    </row>
    <row r="51" spans="1:6" x14ac:dyDescent="0.25">
      <c r="A51" s="19"/>
      <c r="B51" s="1" t="s">
        <v>271</v>
      </c>
      <c r="C51" s="2"/>
      <c r="D51" s="2"/>
      <c r="E51" s="2">
        <v>309212</v>
      </c>
      <c r="F51" s="6"/>
    </row>
    <row r="52" spans="1:6" x14ac:dyDescent="0.25">
      <c r="A52" s="19"/>
      <c r="B52" s="1" t="s">
        <v>272</v>
      </c>
      <c r="C52" s="2"/>
      <c r="D52" s="2"/>
      <c r="E52" s="2">
        <v>167680</v>
      </c>
      <c r="F52" s="6"/>
    </row>
    <row r="53" spans="1:6" ht="25.5" x14ac:dyDescent="0.25">
      <c r="A53" s="20" t="s">
        <v>99</v>
      </c>
      <c r="B53" s="3" t="s">
        <v>100</v>
      </c>
      <c r="C53" s="4">
        <v>4960000</v>
      </c>
      <c r="D53" s="4">
        <v>4960000</v>
      </c>
      <c r="E53" s="4">
        <v>706017</v>
      </c>
      <c r="F53" s="7">
        <f t="shared" si="0"/>
        <v>0.14234213709677421</v>
      </c>
    </row>
    <row r="54" spans="1:6" ht="25.5" x14ac:dyDescent="0.25">
      <c r="A54" s="19" t="s">
        <v>101</v>
      </c>
      <c r="B54" s="1" t="s">
        <v>102</v>
      </c>
      <c r="C54" s="2">
        <v>0</v>
      </c>
      <c r="D54" s="2">
        <v>5522587</v>
      </c>
      <c r="E54" s="2">
        <v>5522587</v>
      </c>
      <c r="F54" s="6">
        <f t="shared" si="0"/>
        <v>1</v>
      </c>
    </row>
    <row r="55" spans="1:6" ht="25.5" x14ac:dyDescent="0.25">
      <c r="A55" s="19" t="s">
        <v>103</v>
      </c>
      <c r="B55" s="1" t="s">
        <v>104</v>
      </c>
      <c r="C55" s="2">
        <v>70991431</v>
      </c>
      <c r="D55" s="2">
        <v>90035569</v>
      </c>
      <c r="E55" s="2">
        <v>55959679</v>
      </c>
      <c r="F55" s="6">
        <f t="shared" si="0"/>
        <v>0.62152857611195855</v>
      </c>
    </row>
    <row r="56" spans="1:6" x14ac:dyDescent="0.25">
      <c r="A56" s="19" t="s">
        <v>105</v>
      </c>
      <c r="B56" s="1" t="s">
        <v>106</v>
      </c>
      <c r="C56" s="2">
        <f>C54+C55</f>
        <v>70991431</v>
      </c>
      <c r="D56" s="2">
        <f t="shared" ref="D56:E56" si="11">D54+D55</f>
        <v>95558156</v>
      </c>
      <c r="E56" s="2">
        <f t="shared" si="11"/>
        <v>61482266</v>
      </c>
      <c r="F56" s="6">
        <f t="shared" si="0"/>
        <v>0.6434015532907521</v>
      </c>
    </row>
    <row r="57" spans="1:6" ht="25.5" x14ac:dyDescent="0.25">
      <c r="A57" s="19" t="s">
        <v>107</v>
      </c>
      <c r="B57" s="1" t="s">
        <v>108</v>
      </c>
      <c r="C57" s="2">
        <v>12000000</v>
      </c>
      <c r="D57" s="2">
        <v>12000000</v>
      </c>
      <c r="E57" s="2">
        <v>7432061</v>
      </c>
      <c r="F57" s="6">
        <f t="shared" si="0"/>
        <v>0.61933841666666667</v>
      </c>
    </row>
    <row r="58" spans="1:6" x14ac:dyDescent="0.25">
      <c r="A58" s="19" t="s">
        <v>109</v>
      </c>
      <c r="B58" s="1" t="s">
        <v>110</v>
      </c>
      <c r="C58" s="2">
        <v>0</v>
      </c>
      <c r="D58" s="2">
        <v>0</v>
      </c>
      <c r="E58" s="2">
        <v>500000</v>
      </c>
      <c r="F58" s="6"/>
    </row>
    <row r="59" spans="1:6" ht="25.5" x14ac:dyDescent="0.25">
      <c r="A59" s="19" t="s">
        <v>111</v>
      </c>
      <c r="B59" s="1" t="s">
        <v>112</v>
      </c>
      <c r="C59" s="2">
        <v>0</v>
      </c>
      <c r="D59" s="2">
        <v>0</v>
      </c>
      <c r="E59" s="2">
        <v>667650</v>
      </c>
      <c r="F59" s="6"/>
    </row>
    <row r="60" spans="1:6" x14ac:dyDescent="0.25">
      <c r="A60" s="19" t="s">
        <v>113</v>
      </c>
      <c r="B60" s="1" t="s">
        <v>114</v>
      </c>
      <c r="C60" s="2">
        <v>0</v>
      </c>
      <c r="D60" s="2">
        <v>0</v>
      </c>
      <c r="E60" s="2">
        <v>6264411</v>
      </c>
      <c r="F60" s="6"/>
    </row>
    <row r="61" spans="1:6" ht="25.5" x14ac:dyDescent="0.25">
      <c r="A61" s="19" t="s">
        <v>115</v>
      </c>
      <c r="B61" s="1" t="s">
        <v>116</v>
      </c>
      <c r="C61" s="2">
        <v>4500000</v>
      </c>
      <c r="D61" s="2">
        <v>4500000</v>
      </c>
      <c r="E61" s="2">
        <v>2695800</v>
      </c>
      <c r="F61" s="6">
        <f t="shared" si="0"/>
        <v>0.59906666666666664</v>
      </c>
    </row>
    <row r="62" spans="1:6" x14ac:dyDescent="0.25">
      <c r="A62" s="19" t="s">
        <v>117</v>
      </c>
      <c r="B62" s="1" t="s">
        <v>118</v>
      </c>
      <c r="C62" s="2">
        <v>0</v>
      </c>
      <c r="D62" s="2">
        <v>0</v>
      </c>
      <c r="E62" s="2">
        <v>2695800</v>
      </c>
      <c r="F62" s="6"/>
    </row>
    <row r="63" spans="1:6" x14ac:dyDescent="0.25">
      <c r="A63" s="19" t="s">
        <v>119</v>
      </c>
      <c r="B63" s="1" t="s">
        <v>120</v>
      </c>
      <c r="C63" s="2">
        <v>24999687</v>
      </c>
      <c r="D63" s="2">
        <v>53702614</v>
      </c>
      <c r="E63" s="2">
        <v>0</v>
      </c>
      <c r="F63" s="6">
        <f t="shared" si="0"/>
        <v>0</v>
      </c>
    </row>
    <row r="64" spans="1:6" ht="38.25" x14ac:dyDescent="0.25">
      <c r="A64" s="20" t="s">
        <v>121</v>
      </c>
      <c r="B64" s="3" t="s">
        <v>122</v>
      </c>
      <c r="C64" s="4">
        <f>C56+C57+C61+C63</f>
        <v>112491118</v>
      </c>
      <c r="D64" s="4">
        <f t="shared" ref="D64:E64" si="12">D56+D57+D61+D63</f>
        <v>165760770</v>
      </c>
      <c r="E64" s="4">
        <f t="shared" si="12"/>
        <v>71610127</v>
      </c>
      <c r="F64" s="7">
        <f t="shared" si="0"/>
        <v>0.43200889450501467</v>
      </c>
    </row>
    <row r="65" spans="1:12" x14ac:dyDescent="0.25">
      <c r="A65" s="19" t="s">
        <v>123</v>
      </c>
      <c r="B65" s="1" t="s">
        <v>124</v>
      </c>
      <c r="C65" s="2">
        <v>450680348</v>
      </c>
      <c r="D65" s="2">
        <v>403973013</v>
      </c>
      <c r="E65" s="2">
        <v>4975750</v>
      </c>
      <c r="F65" s="6">
        <f t="shared" si="0"/>
        <v>1.231703564317055E-2</v>
      </c>
    </row>
    <row r="66" spans="1:12" x14ac:dyDescent="0.25">
      <c r="A66" s="19" t="s">
        <v>125</v>
      </c>
      <c r="B66" s="1" t="s">
        <v>126</v>
      </c>
      <c r="C66" s="2"/>
      <c r="D66" s="2"/>
      <c r="E66" s="2"/>
      <c r="F66" s="6"/>
    </row>
    <row r="67" spans="1:12" x14ac:dyDescent="0.25">
      <c r="A67" s="19" t="s">
        <v>127</v>
      </c>
      <c r="B67" s="1" t="s">
        <v>128</v>
      </c>
      <c r="C67" s="2">
        <v>7086614</v>
      </c>
      <c r="D67" s="2">
        <v>7086614</v>
      </c>
      <c r="E67" s="2">
        <v>1978661</v>
      </c>
      <c r="F67" s="6">
        <f t="shared" si="0"/>
        <v>0.27921105904738142</v>
      </c>
    </row>
    <row r="68" spans="1:12" ht="25.5" x14ac:dyDescent="0.25">
      <c r="A68" s="19" t="s">
        <v>129</v>
      </c>
      <c r="B68" s="1" t="s">
        <v>130</v>
      </c>
      <c r="C68" s="2">
        <v>118298038</v>
      </c>
      <c r="D68" s="2">
        <v>123090313</v>
      </c>
      <c r="E68" s="2">
        <v>1507475</v>
      </c>
      <c r="F68" s="6">
        <f t="shared" si="0"/>
        <v>1.2246901996260258E-2</v>
      </c>
    </row>
    <row r="69" spans="1:12" ht="25.5" x14ac:dyDescent="0.25">
      <c r="A69" s="20" t="s">
        <v>131</v>
      </c>
      <c r="B69" s="3" t="s">
        <v>132</v>
      </c>
      <c r="C69" s="4">
        <f>SUM(C65:C68)</f>
        <v>576065000</v>
      </c>
      <c r="D69" s="4">
        <f t="shared" ref="D69:E69" si="13">SUM(D65:D68)</f>
        <v>534149940</v>
      </c>
      <c r="E69" s="4">
        <f t="shared" si="13"/>
        <v>8461886</v>
      </c>
      <c r="F69" s="7">
        <f t="shared" si="0"/>
        <v>1.584178030610656E-2</v>
      </c>
    </row>
    <row r="70" spans="1:12" x14ac:dyDescent="0.25">
      <c r="A70" s="19" t="s">
        <v>133</v>
      </c>
      <c r="B70" s="1" t="s">
        <v>134</v>
      </c>
      <c r="C70" s="2">
        <v>129921260</v>
      </c>
      <c r="D70" s="2">
        <v>129921260</v>
      </c>
      <c r="E70" s="2">
        <v>2802440</v>
      </c>
      <c r="F70" s="6">
        <f t="shared" si="0"/>
        <v>2.1570295731429944E-2</v>
      </c>
    </row>
    <row r="71" spans="1:12" ht="25.5" x14ac:dyDescent="0.25">
      <c r="A71" s="19" t="s">
        <v>135</v>
      </c>
      <c r="B71" s="1" t="s">
        <v>136</v>
      </c>
      <c r="C71" s="2">
        <v>35078740</v>
      </c>
      <c r="D71" s="2">
        <v>35078740</v>
      </c>
      <c r="E71" s="2">
        <v>756658</v>
      </c>
      <c r="F71" s="6">
        <f t="shared" ref="F71:F80" si="14">(E71/D71)</f>
        <v>2.157027304857586E-2</v>
      </c>
    </row>
    <row r="72" spans="1:12" x14ac:dyDescent="0.25">
      <c r="A72" s="20" t="s">
        <v>137</v>
      </c>
      <c r="B72" s="3" t="s">
        <v>138</v>
      </c>
      <c r="C72" s="4">
        <f>SUM(C70:C71)</f>
        <v>165000000</v>
      </c>
      <c r="D72" s="4">
        <f t="shared" ref="D72:E72" si="15">SUM(D70:D71)</f>
        <v>165000000</v>
      </c>
      <c r="E72" s="4">
        <f t="shared" si="15"/>
        <v>3559098</v>
      </c>
      <c r="F72" s="7">
        <f t="shared" si="14"/>
        <v>2.1570290909090909E-2</v>
      </c>
    </row>
    <row r="73" spans="1:12" ht="25.5" x14ac:dyDescent="0.25">
      <c r="A73" s="21" t="s">
        <v>139</v>
      </c>
      <c r="B73" s="9" t="s">
        <v>140</v>
      </c>
      <c r="C73" s="10">
        <f>C14+C15+C47+C53+C64+C69+C72</f>
        <v>1167943118</v>
      </c>
      <c r="D73" s="10">
        <f t="shared" ref="D73:E73" si="16">D14+D15+D47+D53+D64+D69+D72</f>
        <v>1191419279</v>
      </c>
      <c r="E73" s="10">
        <f t="shared" si="16"/>
        <v>239877750</v>
      </c>
      <c r="F73" s="11">
        <f t="shared" si="14"/>
        <v>0.20133781132141643</v>
      </c>
    </row>
    <row r="74" spans="1:12" ht="25.5" x14ac:dyDescent="0.25">
      <c r="A74" s="22" t="s">
        <v>9</v>
      </c>
      <c r="B74" s="12" t="s">
        <v>218</v>
      </c>
      <c r="C74" s="13">
        <v>0</v>
      </c>
      <c r="D74" s="13">
        <v>65098000</v>
      </c>
      <c r="E74" s="13">
        <v>65097404</v>
      </c>
      <c r="F74" s="7">
        <f t="shared" si="14"/>
        <v>0.99999084457279797</v>
      </c>
    </row>
    <row r="75" spans="1:12" ht="25.5" x14ac:dyDescent="0.25">
      <c r="A75" s="22" t="s">
        <v>21</v>
      </c>
      <c r="B75" s="12" t="s">
        <v>219</v>
      </c>
      <c r="C75" s="13">
        <v>0</v>
      </c>
      <c r="D75" s="13">
        <v>65098000</v>
      </c>
      <c r="E75" s="13">
        <v>65097404</v>
      </c>
      <c r="F75" s="7">
        <f t="shared" si="14"/>
        <v>0.99999084457279797</v>
      </c>
      <c r="L75" s="89"/>
    </row>
    <row r="76" spans="1:12" ht="25.5" x14ac:dyDescent="0.25">
      <c r="A76" s="22" t="s">
        <v>25</v>
      </c>
      <c r="B76" s="12" t="s">
        <v>220</v>
      </c>
      <c r="C76" s="13">
        <v>16013098</v>
      </c>
      <c r="D76" s="13">
        <v>19052130</v>
      </c>
      <c r="E76" s="13">
        <v>19052130</v>
      </c>
      <c r="F76" s="7">
        <f t="shared" si="14"/>
        <v>1</v>
      </c>
    </row>
    <row r="77" spans="1:12" ht="25.5" x14ac:dyDescent="0.25">
      <c r="A77" s="22" t="s">
        <v>27</v>
      </c>
      <c r="B77" s="12" t="s">
        <v>221</v>
      </c>
      <c r="C77" s="13">
        <v>505718000</v>
      </c>
      <c r="D77" s="13">
        <v>505718000</v>
      </c>
      <c r="E77" s="13">
        <v>231119063</v>
      </c>
      <c r="F77" s="7">
        <f t="shared" si="14"/>
        <v>0.45701173974428438</v>
      </c>
    </row>
    <row r="78" spans="1:12" ht="25.5" x14ac:dyDescent="0.25">
      <c r="A78" s="22" t="s">
        <v>37</v>
      </c>
      <c r="B78" s="12" t="s">
        <v>222</v>
      </c>
      <c r="C78" s="13">
        <f>C75+C76+C77</f>
        <v>521731098</v>
      </c>
      <c r="D78" s="13">
        <f t="shared" ref="D78:E78" si="17">D75+D76+D77</f>
        <v>589868130</v>
      </c>
      <c r="E78" s="13">
        <f t="shared" si="17"/>
        <v>315268597</v>
      </c>
      <c r="F78" s="7">
        <f t="shared" si="14"/>
        <v>0.53447301348523435</v>
      </c>
    </row>
    <row r="79" spans="1:12" x14ac:dyDescent="0.25">
      <c r="A79" s="23" t="s">
        <v>55</v>
      </c>
      <c r="B79" s="14" t="s">
        <v>223</v>
      </c>
      <c r="C79" s="15">
        <f>C78</f>
        <v>521731098</v>
      </c>
      <c r="D79" s="15">
        <f t="shared" ref="D79:E79" si="18">D78</f>
        <v>589868130</v>
      </c>
      <c r="E79" s="15">
        <f t="shared" si="18"/>
        <v>315268597</v>
      </c>
      <c r="F79" s="7">
        <f t="shared" si="14"/>
        <v>0.53447301348523435</v>
      </c>
    </row>
    <row r="80" spans="1:12" s="5" customFormat="1" ht="15.75" thickBot="1" x14ac:dyDescent="0.3">
      <c r="A80" s="16"/>
      <c r="B80" s="17" t="s">
        <v>224</v>
      </c>
      <c r="C80" s="18">
        <f>C73+C79</f>
        <v>1689674216</v>
      </c>
      <c r="D80" s="18">
        <f t="shared" ref="D80:E80" si="19">D73+D79</f>
        <v>1781287409</v>
      </c>
      <c r="E80" s="18">
        <f t="shared" si="19"/>
        <v>555146347</v>
      </c>
      <c r="F80" s="8">
        <f t="shared" si="14"/>
        <v>0.31165456186076934</v>
      </c>
    </row>
  </sheetData>
  <mergeCells count="1">
    <mergeCell ref="A1:E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35D2-4FB6-46C9-BFFC-0DA200AF5BF5}">
  <dimension ref="A1:F54"/>
  <sheetViews>
    <sheetView zoomScaleNormal="100" workbookViewId="0">
      <selection activeCell="I52" sqref="I52"/>
    </sheetView>
  </sheetViews>
  <sheetFormatPr defaultRowHeight="15" x14ac:dyDescent="0.25"/>
  <cols>
    <col min="1" max="1" width="6" customWidth="1"/>
    <col min="2" max="2" width="41" customWidth="1"/>
    <col min="3" max="3" width="15.5703125" customWidth="1"/>
    <col min="4" max="4" width="16.28515625" customWidth="1"/>
    <col min="5" max="5" width="15.42578125" customWidth="1"/>
    <col min="6" max="6" width="10" customWidth="1"/>
  </cols>
  <sheetData>
    <row r="1" spans="1:6" ht="15" customHeight="1" thickBot="1" x14ac:dyDescent="0.3">
      <c r="A1" s="90" t="s">
        <v>274</v>
      </c>
      <c r="B1" s="91"/>
      <c r="C1" s="91"/>
      <c r="D1" s="91"/>
      <c r="E1" s="91"/>
      <c r="F1" t="s">
        <v>232</v>
      </c>
    </row>
    <row r="2" spans="1:6" s="5" customFormat="1" ht="32.25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3" t="s">
        <v>141</v>
      </c>
    </row>
    <row r="3" spans="1:6" ht="25.5" x14ac:dyDescent="0.25">
      <c r="A3" s="27" t="s">
        <v>5</v>
      </c>
      <c r="B3" s="28" t="s">
        <v>143</v>
      </c>
      <c r="C3" s="29">
        <v>127764017</v>
      </c>
      <c r="D3" s="29">
        <v>132568782</v>
      </c>
      <c r="E3" s="29">
        <v>70611829</v>
      </c>
      <c r="F3" s="30">
        <f>(E3/D3)</f>
        <v>0.53264296416331258</v>
      </c>
    </row>
    <row r="4" spans="1:6" ht="25.5" x14ac:dyDescent="0.25">
      <c r="A4" s="22" t="s">
        <v>144</v>
      </c>
      <c r="B4" s="12" t="s">
        <v>145</v>
      </c>
      <c r="C4" s="24">
        <v>204295068</v>
      </c>
      <c r="D4" s="24">
        <v>204295068</v>
      </c>
      <c r="E4" s="24">
        <v>106233433</v>
      </c>
      <c r="F4" s="6">
        <f t="shared" ref="F4:F54" si="0">(E4/D4)</f>
        <v>0.51999998844808137</v>
      </c>
    </row>
    <row r="5" spans="1:6" ht="25.5" x14ac:dyDescent="0.25">
      <c r="A5" s="22" t="s">
        <v>7</v>
      </c>
      <c r="B5" s="12" t="s">
        <v>146</v>
      </c>
      <c r="C5" s="24">
        <v>84864364</v>
      </c>
      <c r="D5" s="24">
        <v>85600771</v>
      </c>
      <c r="E5" s="24">
        <v>44865876</v>
      </c>
      <c r="F5" s="6">
        <f t="shared" si="0"/>
        <v>0.5241293445826557</v>
      </c>
    </row>
    <row r="6" spans="1:6" ht="25.5" x14ac:dyDescent="0.25">
      <c r="A6" s="22" t="s">
        <v>147</v>
      </c>
      <c r="B6" s="12" t="s">
        <v>148</v>
      </c>
      <c r="C6" s="24">
        <v>49289856</v>
      </c>
      <c r="D6" s="24">
        <v>49289856</v>
      </c>
      <c r="E6" s="24">
        <v>25630722</v>
      </c>
      <c r="F6" s="6">
        <f t="shared" si="0"/>
        <v>0.51999993670097144</v>
      </c>
    </row>
    <row r="7" spans="1:6" ht="38.25" x14ac:dyDescent="0.25">
      <c r="A7" s="22" t="s">
        <v>149</v>
      </c>
      <c r="B7" s="12" t="s">
        <v>150</v>
      </c>
      <c r="C7" s="24">
        <f>C5+C6</f>
        <v>134154220</v>
      </c>
      <c r="D7" s="24">
        <f t="shared" ref="D7:E7" si="1">D5+D6</f>
        <v>134890627</v>
      </c>
      <c r="E7" s="24">
        <f t="shared" si="1"/>
        <v>70496598</v>
      </c>
      <c r="F7" s="6">
        <f t="shared" si="0"/>
        <v>0.52262043381264733</v>
      </c>
    </row>
    <row r="8" spans="1:6" ht="25.5" x14ac:dyDescent="0.25">
      <c r="A8" s="22" t="s">
        <v>151</v>
      </c>
      <c r="B8" s="12" t="s">
        <v>152</v>
      </c>
      <c r="C8" s="24">
        <v>9619911</v>
      </c>
      <c r="D8" s="24">
        <v>9619911</v>
      </c>
      <c r="E8" s="24">
        <v>5679817</v>
      </c>
      <c r="F8" s="6">
        <f t="shared" si="0"/>
        <v>0.5904230299012122</v>
      </c>
    </row>
    <row r="9" spans="1:6" x14ac:dyDescent="0.25">
      <c r="A9" s="22" t="s">
        <v>153</v>
      </c>
      <c r="B9" s="12" t="s">
        <v>154</v>
      </c>
      <c r="C9" s="24">
        <v>0</v>
      </c>
      <c r="D9" s="24">
        <v>0</v>
      </c>
      <c r="E9" s="24">
        <v>0</v>
      </c>
      <c r="F9" s="6"/>
    </row>
    <row r="10" spans="1:6" ht="25.5" x14ac:dyDescent="0.25">
      <c r="A10" s="22" t="s">
        <v>11</v>
      </c>
      <c r="B10" s="12" t="s">
        <v>155</v>
      </c>
      <c r="C10" s="24">
        <f>C3+C4+C7+C8+C9</f>
        <v>475833216</v>
      </c>
      <c r="D10" s="24">
        <f t="shared" ref="D10:E10" si="2">D3+D4+D7+D8+D9</f>
        <v>481374388</v>
      </c>
      <c r="E10" s="24">
        <f t="shared" si="2"/>
        <v>253021677</v>
      </c>
      <c r="F10" s="6">
        <f t="shared" si="0"/>
        <v>0.52562347168333357</v>
      </c>
    </row>
    <row r="11" spans="1:6" ht="25.5" x14ac:dyDescent="0.25">
      <c r="A11" s="22" t="s">
        <v>49</v>
      </c>
      <c r="B11" s="12" t="s">
        <v>156</v>
      </c>
      <c r="C11" s="24">
        <v>22000000</v>
      </c>
      <c r="D11" s="24">
        <v>27000000</v>
      </c>
      <c r="E11" s="24">
        <v>10284454</v>
      </c>
      <c r="F11" s="6">
        <f t="shared" si="0"/>
        <v>0.38090570370370369</v>
      </c>
    </row>
    <row r="12" spans="1:6" x14ac:dyDescent="0.25">
      <c r="A12" s="22" t="s">
        <v>53</v>
      </c>
      <c r="B12" s="12" t="s">
        <v>157</v>
      </c>
      <c r="C12" s="24">
        <v>0</v>
      </c>
      <c r="D12" s="24">
        <v>0</v>
      </c>
      <c r="E12" s="24">
        <v>185000</v>
      </c>
      <c r="F12" s="6"/>
    </row>
    <row r="13" spans="1:6" ht="25.5" x14ac:dyDescent="0.25">
      <c r="A13" s="22" t="s">
        <v>57</v>
      </c>
      <c r="B13" s="12" t="s">
        <v>158</v>
      </c>
      <c r="C13" s="24">
        <v>0</v>
      </c>
      <c r="D13" s="24">
        <v>0</v>
      </c>
      <c r="E13" s="24">
        <v>9886500</v>
      </c>
      <c r="F13" s="6"/>
    </row>
    <row r="14" spans="1:6" ht="25.5" x14ac:dyDescent="0.25">
      <c r="A14" s="23" t="s">
        <v>159</v>
      </c>
      <c r="B14" s="14" t="s">
        <v>160</v>
      </c>
      <c r="C14" s="25">
        <f>C10+C11</f>
        <v>497833216</v>
      </c>
      <c r="D14" s="25">
        <f t="shared" ref="D14:E14" si="3">D10+D11</f>
        <v>508374388</v>
      </c>
      <c r="E14" s="25">
        <f t="shared" si="3"/>
        <v>263306131</v>
      </c>
      <c r="F14" s="7">
        <f t="shared" si="0"/>
        <v>0.51793744377224604</v>
      </c>
    </row>
    <row r="15" spans="1:6" ht="25.5" x14ac:dyDescent="0.25">
      <c r="A15" s="22" t="s">
        <v>65</v>
      </c>
      <c r="B15" s="12" t="s">
        <v>161</v>
      </c>
      <c r="C15" s="24">
        <v>0</v>
      </c>
      <c r="D15" s="24">
        <v>0</v>
      </c>
      <c r="E15" s="24">
        <v>0</v>
      </c>
      <c r="F15" s="6"/>
    </row>
    <row r="16" spans="1:6" ht="25.5" x14ac:dyDescent="0.25">
      <c r="A16" s="22" t="s">
        <v>162</v>
      </c>
      <c r="B16" s="12" t="s">
        <v>163</v>
      </c>
      <c r="C16" s="24">
        <v>542826000</v>
      </c>
      <c r="D16" s="24">
        <v>565763724</v>
      </c>
      <c r="E16" s="24">
        <v>68716696</v>
      </c>
      <c r="F16" s="6">
        <f t="shared" si="0"/>
        <v>0.12145829272008964</v>
      </c>
    </row>
    <row r="17" spans="1:6" ht="38.25" x14ac:dyDescent="0.25">
      <c r="A17" s="22" t="s">
        <v>164</v>
      </c>
      <c r="B17" s="12" t="s">
        <v>165</v>
      </c>
      <c r="C17" s="24">
        <v>0</v>
      </c>
      <c r="D17" s="24">
        <v>0</v>
      </c>
      <c r="E17" s="24">
        <v>6050000</v>
      </c>
      <c r="F17" s="6"/>
    </row>
    <row r="18" spans="1:6" ht="25.5" x14ac:dyDescent="0.25">
      <c r="A18" s="23" t="s">
        <v>166</v>
      </c>
      <c r="B18" s="14" t="s">
        <v>167</v>
      </c>
      <c r="C18" s="25">
        <f>C15+C16</f>
        <v>542826000</v>
      </c>
      <c r="D18" s="25">
        <f t="shared" ref="D18:E18" si="4">D15+D16</f>
        <v>565763724</v>
      </c>
      <c r="E18" s="25">
        <f t="shared" si="4"/>
        <v>68716696</v>
      </c>
      <c r="F18" s="7">
        <f t="shared" si="0"/>
        <v>0.12145829272008964</v>
      </c>
    </row>
    <row r="19" spans="1:6" x14ac:dyDescent="0.25">
      <c r="A19" s="22" t="s">
        <v>168</v>
      </c>
      <c r="B19" s="12" t="s">
        <v>169</v>
      </c>
      <c r="C19" s="24">
        <v>6500000</v>
      </c>
      <c r="D19" s="24">
        <v>6500000</v>
      </c>
      <c r="E19" s="24">
        <v>3356109</v>
      </c>
      <c r="F19" s="6">
        <f t="shared" si="0"/>
        <v>0.51632446153846157</v>
      </c>
    </row>
    <row r="20" spans="1:6" x14ac:dyDescent="0.25">
      <c r="A20" s="22" t="s">
        <v>170</v>
      </c>
      <c r="B20" s="12" t="s">
        <v>171</v>
      </c>
      <c r="C20" s="24"/>
      <c r="D20" s="24"/>
      <c r="E20" s="24">
        <v>3356109</v>
      </c>
      <c r="F20" s="6"/>
    </row>
    <row r="21" spans="1:6" ht="25.5" x14ac:dyDescent="0.25">
      <c r="A21" s="22" t="s">
        <v>172</v>
      </c>
      <c r="B21" s="12" t="s">
        <v>173</v>
      </c>
      <c r="C21" s="24">
        <v>170000000</v>
      </c>
      <c r="D21" s="24">
        <v>170000000</v>
      </c>
      <c r="E21" s="24">
        <v>63138504</v>
      </c>
      <c r="F21" s="6">
        <f t="shared" si="0"/>
        <v>0.37140296470588235</v>
      </c>
    </row>
    <row r="22" spans="1:6" ht="38.25" x14ac:dyDescent="0.25">
      <c r="A22" s="22" t="s">
        <v>97</v>
      </c>
      <c r="B22" s="12" t="s">
        <v>174</v>
      </c>
      <c r="C22" s="24"/>
      <c r="D22" s="24"/>
      <c r="E22" s="24">
        <v>63138504</v>
      </c>
      <c r="F22" s="6"/>
    </row>
    <row r="23" spans="1:6" ht="25.5" x14ac:dyDescent="0.25">
      <c r="A23" s="22" t="s">
        <v>113</v>
      </c>
      <c r="B23" s="12" t="s">
        <v>175</v>
      </c>
      <c r="C23" s="24">
        <f>C19+C21</f>
        <v>176500000</v>
      </c>
      <c r="D23" s="24">
        <f t="shared" ref="D23:E23" si="5">D19+D21</f>
        <v>176500000</v>
      </c>
      <c r="E23" s="24">
        <f t="shared" si="5"/>
        <v>66494613</v>
      </c>
      <c r="F23" s="6">
        <f t="shared" si="0"/>
        <v>0.37674001699716714</v>
      </c>
    </row>
    <row r="24" spans="1:6" x14ac:dyDescent="0.25">
      <c r="A24" s="22" t="s">
        <v>176</v>
      </c>
      <c r="B24" s="12" t="s">
        <v>177</v>
      </c>
      <c r="C24" s="24">
        <v>500000</v>
      </c>
      <c r="D24" s="24">
        <v>1447300</v>
      </c>
      <c r="E24" s="24">
        <v>1528775</v>
      </c>
      <c r="F24" s="6">
        <f t="shared" si="0"/>
        <v>1.0562944793753886</v>
      </c>
    </row>
    <row r="25" spans="1:6" x14ac:dyDescent="0.25">
      <c r="A25" s="22" t="s">
        <v>178</v>
      </c>
      <c r="B25" s="12" t="s">
        <v>179</v>
      </c>
      <c r="C25" s="24">
        <v>0</v>
      </c>
      <c r="D25" s="24">
        <v>0</v>
      </c>
      <c r="E25" s="24">
        <v>9011</v>
      </c>
      <c r="F25" s="6"/>
    </row>
    <row r="26" spans="1:6" ht="25.5" x14ac:dyDescent="0.25">
      <c r="A26" s="22" t="s">
        <v>180</v>
      </c>
      <c r="B26" s="12" t="s">
        <v>181</v>
      </c>
      <c r="C26" s="24">
        <v>0</v>
      </c>
      <c r="D26" s="24">
        <v>0</v>
      </c>
      <c r="E26" s="24">
        <v>560400</v>
      </c>
      <c r="F26" s="6"/>
    </row>
    <row r="27" spans="1:6" ht="25.5" x14ac:dyDescent="0.25">
      <c r="A27" s="23" t="s">
        <v>115</v>
      </c>
      <c r="B27" s="14" t="s">
        <v>182</v>
      </c>
      <c r="C27" s="25">
        <f>C23+C24</f>
        <v>177000000</v>
      </c>
      <c r="D27" s="25">
        <f t="shared" ref="D27:E27" si="6">D23+D24</f>
        <v>177947300</v>
      </c>
      <c r="E27" s="25">
        <f t="shared" si="6"/>
        <v>68023388</v>
      </c>
      <c r="F27" s="7">
        <f t="shared" si="0"/>
        <v>0.38226704198377837</v>
      </c>
    </row>
    <row r="28" spans="1:6" x14ac:dyDescent="0.25">
      <c r="A28" s="22" t="s">
        <v>183</v>
      </c>
      <c r="B28" s="12" t="s">
        <v>184</v>
      </c>
      <c r="C28" s="24">
        <v>0</v>
      </c>
      <c r="D28" s="24">
        <v>9449</v>
      </c>
      <c r="E28" s="24">
        <v>9449</v>
      </c>
      <c r="F28" s="6">
        <f t="shared" si="0"/>
        <v>1</v>
      </c>
    </row>
    <row r="29" spans="1:6" x14ac:dyDescent="0.25">
      <c r="A29" s="22" t="s">
        <v>185</v>
      </c>
      <c r="B29" s="12" t="s">
        <v>186</v>
      </c>
      <c r="C29" s="24">
        <v>16085000</v>
      </c>
      <c r="D29" s="24">
        <v>16085000</v>
      </c>
      <c r="E29" s="24">
        <v>9232957</v>
      </c>
      <c r="F29" s="6">
        <f t="shared" si="0"/>
        <v>0.57401038234379853</v>
      </c>
    </row>
    <row r="30" spans="1:6" x14ac:dyDescent="0.25">
      <c r="A30" s="22" t="s">
        <v>117</v>
      </c>
      <c r="B30" s="12" t="s">
        <v>275</v>
      </c>
      <c r="C30" s="24">
        <v>0</v>
      </c>
      <c r="D30" s="24">
        <v>3960000</v>
      </c>
      <c r="E30" s="24">
        <v>1383003</v>
      </c>
      <c r="F30" s="6">
        <f t="shared" si="0"/>
        <v>0.34924318181818181</v>
      </c>
    </row>
    <row r="31" spans="1:6" x14ac:dyDescent="0.25">
      <c r="A31" s="22" t="s">
        <v>123</v>
      </c>
      <c r="B31" s="12" t="s">
        <v>187</v>
      </c>
      <c r="C31" s="24">
        <v>4000000</v>
      </c>
      <c r="D31" s="24">
        <v>4000000</v>
      </c>
      <c r="E31" s="24">
        <v>2748120</v>
      </c>
      <c r="F31" s="6">
        <f t="shared" si="0"/>
        <v>0.68703000000000003</v>
      </c>
    </row>
    <row r="32" spans="1:6" x14ac:dyDescent="0.25">
      <c r="A32" s="22" t="s">
        <v>188</v>
      </c>
      <c r="B32" s="12" t="s">
        <v>189</v>
      </c>
      <c r="C32" s="24">
        <v>3320000</v>
      </c>
      <c r="D32" s="24">
        <v>3320000</v>
      </c>
      <c r="E32" s="24">
        <v>1530454</v>
      </c>
      <c r="F32" s="6">
        <f t="shared" si="0"/>
        <v>0.46098012048192771</v>
      </c>
    </row>
    <row r="33" spans="1:6" x14ac:dyDescent="0.25">
      <c r="A33" s="22" t="s">
        <v>125</v>
      </c>
      <c r="B33" s="12" t="s">
        <v>190</v>
      </c>
      <c r="C33" s="24">
        <v>1000000</v>
      </c>
      <c r="D33" s="24">
        <v>1000000</v>
      </c>
      <c r="E33" s="24">
        <v>780771</v>
      </c>
      <c r="F33" s="6">
        <f t="shared" si="0"/>
        <v>0.78077099999999999</v>
      </c>
    </row>
    <row r="34" spans="1:6" ht="25.5" x14ac:dyDescent="0.25">
      <c r="A34" s="22" t="s">
        <v>191</v>
      </c>
      <c r="B34" s="12" t="s">
        <v>192</v>
      </c>
      <c r="C34" s="24">
        <v>1973000</v>
      </c>
      <c r="D34" s="24">
        <v>1986332</v>
      </c>
      <c r="E34" s="24">
        <v>13332</v>
      </c>
      <c r="F34" s="6">
        <f t="shared" si="0"/>
        <v>6.7118689121456031E-3</v>
      </c>
    </row>
    <row r="35" spans="1:6" ht="25.5" x14ac:dyDescent="0.25">
      <c r="A35" s="22" t="s">
        <v>193</v>
      </c>
      <c r="B35" s="12" t="s">
        <v>276</v>
      </c>
      <c r="C35" s="24">
        <v>1973000</v>
      </c>
      <c r="D35" s="24">
        <v>1986332</v>
      </c>
      <c r="E35" s="24">
        <v>13332</v>
      </c>
      <c r="F35" s="6">
        <f t="shared" si="0"/>
        <v>6.7118689121456031E-3</v>
      </c>
    </row>
    <row r="36" spans="1:6" x14ac:dyDescent="0.25">
      <c r="A36" s="22" t="s">
        <v>194</v>
      </c>
      <c r="B36" s="12" t="s">
        <v>195</v>
      </c>
      <c r="C36" s="24">
        <v>0</v>
      </c>
      <c r="D36" s="24">
        <v>4804502</v>
      </c>
      <c r="E36" s="24">
        <v>2758962</v>
      </c>
      <c r="F36" s="6">
        <f t="shared" si="0"/>
        <v>0.57424515589753111</v>
      </c>
    </row>
    <row r="37" spans="1:6" ht="76.5" x14ac:dyDescent="0.25">
      <c r="A37" s="22" t="s">
        <v>196</v>
      </c>
      <c r="B37" s="12" t="s">
        <v>197</v>
      </c>
      <c r="C37" s="24">
        <v>0</v>
      </c>
      <c r="D37" s="24">
        <v>0</v>
      </c>
      <c r="E37" s="24"/>
      <c r="F37" s="6"/>
    </row>
    <row r="38" spans="1:6" x14ac:dyDescent="0.25">
      <c r="A38" s="22" t="s">
        <v>198</v>
      </c>
      <c r="B38" s="12" t="s">
        <v>199</v>
      </c>
      <c r="C38" s="24">
        <v>0</v>
      </c>
      <c r="D38" s="24">
        <v>0</v>
      </c>
      <c r="E38" s="24"/>
      <c r="F38" s="6"/>
    </row>
    <row r="39" spans="1:6" ht="38.25" x14ac:dyDescent="0.25">
      <c r="A39" s="23" t="s">
        <v>200</v>
      </c>
      <c r="B39" s="14" t="s">
        <v>201</v>
      </c>
      <c r="C39" s="25">
        <f>C28+C29+C30+C31+C33+C32+C35+C36</f>
        <v>26378000</v>
      </c>
      <c r="D39" s="25">
        <f t="shared" ref="D39:E39" si="7">D28+D29+D30+D31+D33+D32+D35+D36</f>
        <v>35165283</v>
      </c>
      <c r="E39" s="25">
        <f t="shared" si="7"/>
        <v>18457048</v>
      </c>
      <c r="F39" s="7">
        <f t="shared" si="0"/>
        <v>0.52486561817233202</v>
      </c>
    </row>
    <row r="40" spans="1:6" x14ac:dyDescent="0.25">
      <c r="A40" s="22" t="s">
        <v>202</v>
      </c>
      <c r="B40" s="12" t="s">
        <v>203</v>
      </c>
      <c r="C40" s="24">
        <v>95500000</v>
      </c>
      <c r="D40" s="24">
        <v>95646135</v>
      </c>
      <c r="E40" s="24">
        <v>95500000</v>
      </c>
      <c r="F40" s="6">
        <f t="shared" si="0"/>
        <v>0.99847212853922429</v>
      </c>
    </row>
    <row r="41" spans="1:6" ht="25.5" x14ac:dyDescent="0.25">
      <c r="A41" s="23" t="s">
        <v>204</v>
      </c>
      <c r="B41" s="14" t="s">
        <v>205</v>
      </c>
      <c r="C41" s="25">
        <v>95500000</v>
      </c>
      <c r="D41" s="25">
        <v>95646135</v>
      </c>
      <c r="E41" s="25">
        <v>95500000</v>
      </c>
      <c r="F41" s="6">
        <f t="shared" si="0"/>
        <v>0.99847212853922429</v>
      </c>
    </row>
    <row r="42" spans="1:6" ht="38.25" x14ac:dyDescent="0.25">
      <c r="A42" s="22" t="s">
        <v>206</v>
      </c>
      <c r="B42" s="12" t="s">
        <v>207</v>
      </c>
      <c r="C42" s="24">
        <v>0</v>
      </c>
      <c r="D42" s="24">
        <v>170000</v>
      </c>
      <c r="E42" s="24">
        <v>225401</v>
      </c>
      <c r="F42" s="6">
        <f t="shared" si="0"/>
        <v>1.3258882352941177</v>
      </c>
    </row>
    <row r="43" spans="1:6" x14ac:dyDescent="0.25">
      <c r="A43" s="22" t="s">
        <v>208</v>
      </c>
      <c r="B43" s="12" t="s">
        <v>209</v>
      </c>
      <c r="C43" s="24">
        <v>0</v>
      </c>
      <c r="D43" s="24">
        <v>0</v>
      </c>
      <c r="E43" s="24">
        <v>55401</v>
      </c>
      <c r="F43" s="6"/>
    </row>
    <row r="44" spans="1:6" ht="25.5" x14ac:dyDescent="0.25">
      <c r="A44" s="23" t="s">
        <v>210</v>
      </c>
      <c r="B44" s="14" t="s">
        <v>211</v>
      </c>
      <c r="C44" s="25">
        <f>C42</f>
        <v>0</v>
      </c>
      <c r="D44" s="25">
        <f t="shared" ref="D44:E44" si="8">D42</f>
        <v>170000</v>
      </c>
      <c r="E44" s="25">
        <f t="shared" si="8"/>
        <v>225401</v>
      </c>
      <c r="F44" s="7">
        <f t="shared" si="0"/>
        <v>1.3258882352941177</v>
      </c>
    </row>
    <row r="45" spans="1:6" ht="38.25" x14ac:dyDescent="0.25">
      <c r="A45" s="22" t="s">
        <v>212</v>
      </c>
      <c r="B45" s="12" t="s">
        <v>213</v>
      </c>
      <c r="C45" s="24">
        <v>0</v>
      </c>
      <c r="D45" s="24">
        <v>310166</v>
      </c>
      <c r="E45" s="24">
        <v>0</v>
      </c>
      <c r="F45" s="6">
        <f t="shared" si="0"/>
        <v>0</v>
      </c>
    </row>
    <row r="46" spans="1:6" ht="25.5" x14ac:dyDescent="0.25">
      <c r="A46" s="23" t="s">
        <v>214</v>
      </c>
      <c r="B46" s="14" t="s">
        <v>215</v>
      </c>
      <c r="C46" s="25">
        <v>0</v>
      </c>
      <c r="D46" s="25">
        <v>310166</v>
      </c>
      <c r="E46" s="25">
        <v>0</v>
      </c>
      <c r="F46" s="7">
        <f t="shared" si="0"/>
        <v>0</v>
      </c>
    </row>
    <row r="47" spans="1:6" ht="25.5" x14ac:dyDescent="0.25">
      <c r="A47" s="23" t="s">
        <v>216</v>
      </c>
      <c r="B47" s="14" t="s">
        <v>217</v>
      </c>
      <c r="C47" s="25">
        <f>C14+C18+C27+C39+C41+C44+C46</f>
        <v>1339537216</v>
      </c>
      <c r="D47" s="25">
        <f t="shared" ref="D47:E47" si="9">D14+D18+D27+D39+D41+D44+D46</f>
        <v>1383376996</v>
      </c>
      <c r="E47" s="25">
        <f t="shared" si="9"/>
        <v>514228664</v>
      </c>
      <c r="F47" s="7">
        <f t="shared" si="0"/>
        <v>0.37171983160546934</v>
      </c>
    </row>
    <row r="48" spans="1:6" ht="25.5" x14ac:dyDescent="0.25">
      <c r="A48" s="22" t="s">
        <v>149</v>
      </c>
      <c r="B48" s="12" t="s">
        <v>225</v>
      </c>
      <c r="C48" s="24">
        <v>67070000</v>
      </c>
      <c r="D48" s="24">
        <v>65097404</v>
      </c>
      <c r="E48" s="24">
        <v>0</v>
      </c>
      <c r="F48" s="26">
        <f t="shared" si="0"/>
        <v>0</v>
      </c>
    </row>
    <row r="49" spans="1:6" ht="25.5" x14ac:dyDescent="0.25">
      <c r="A49" s="22" t="s">
        <v>13</v>
      </c>
      <c r="B49" s="12" t="s">
        <v>226</v>
      </c>
      <c r="C49" s="24">
        <v>67070000</v>
      </c>
      <c r="D49" s="24">
        <v>65097404</v>
      </c>
      <c r="E49" s="24">
        <v>0</v>
      </c>
      <c r="F49" s="26">
        <f t="shared" si="0"/>
        <v>0</v>
      </c>
    </row>
    <row r="50" spans="1:6" ht="25.5" x14ac:dyDescent="0.25">
      <c r="A50" s="22" t="s">
        <v>227</v>
      </c>
      <c r="B50" s="12" t="s">
        <v>228</v>
      </c>
      <c r="C50" s="24">
        <v>283067000</v>
      </c>
      <c r="D50" s="24">
        <v>329773977</v>
      </c>
      <c r="E50" s="24">
        <v>329773977</v>
      </c>
      <c r="F50" s="26">
        <f t="shared" si="0"/>
        <v>1</v>
      </c>
    </row>
    <row r="51" spans="1:6" x14ac:dyDescent="0.25">
      <c r="A51" s="22" t="s">
        <v>15</v>
      </c>
      <c r="B51" s="12" t="s">
        <v>229</v>
      </c>
      <c r="C51" s="24">
        <v>283067000</v>
      </c>
      <c r="D51" s="24">
        <v>329773977</v>
      </c>
      <c r="E51" s="24">
        <v>329773977</v>
      </c>
      <c r="F51" s="26">
        <f t="shared" si="0"/>
        <v>1</v>
      </c>
    </row>
    <row r="52" spans="1:6" ht="25.5" x14ac:dyDescent="0.25">
      <c r="A52" s="22"/>
      <c r="B52" s="12" t="s">
        <v>277</v>
      </c>
      <c r="C52" s="24">
        <v>0</v>
      </c>
      <c r="D52" s="24">
        <v>3039032</v>
      </c>
      <c r="E52" s="24">
        <v>3039032</v>
      </c>
      <c r="F52" s="26">
        <f t="shared" si="0"/>
        <v>1</v>
      </c>
    </row>
    <row r="53" spans="1:6" x14ac:dyDescent="0.25">
      <c r="A53" s="23" t="s">
        <v>43</v>
      </c>
      <c r="B53" s="14" t="s">
        <v>230</v>
      </c>
      <c r="C53" s="25">
        <f>C49+C51+C52</f>
        <v>350137000</v>
      </c>
      <c r="D53" s="25">
        <f t="shared" ref="D53:E53" si="10">D49+D51+D52</f>
        <v>397910413</v>
      </c>
      <c r="E53" s="25">
        <f t="shared" si="10"/>
        <v>332813009</v>
      </c>
      <c r="F53" s="7">
        <f t="shared" si="0"/>
        <v>0.83640185862640393</v>
      </c>
    </row>
    <row r="54" spans="1:6" s="5" customFormat="1" ht="15.75" thickBot="1" x14ac:dyDescent="0.3">
      <c r="A54" s="16"/>
      <c r="B54" s="17" t="s">
        <v>231</v>
      </c>
      <c r="C54" s="18">
        <f>C47+C53</f>
        <v>1689674216</v>
      </c>
      <c r="D54" s="18">
        <f t="shared" ref="D54:E54" si="11">D47+D53</f>
        <v>1781287409</v>
      </c>
      <c r="E54" s="18">
        <f t="shared" si="11"/>
        <v>847041673</v>
      </c>
      <c r="F54" s="8">
        <f t="shared" si="0"/>
        <v>0.47552218059831353</v>
      </c>
    </row>
  </sheetData>
  <mergeCells count="1">
    <mergeCell ref="A1:E1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D109-7515-4F5E-90C0-A35DE46F1415}">
  <dimension ref="A1:E31"/>
  <sheetViews>
    <sheetView workbookViewId="0">
      <selection activeCell="D19" sqref="D19"/>
    </sheetView>
  </sheetViews>
  <sheetFormatPr defaultRowHeight="15" x14ac:dyDescent="0.25"/>
  <cols>
    <col min="1" max="1" width="43.140625" customWidth="1"/>
    <col min="2" max="2" width="11" customWidth="1"/>
    <col min="3" max="3" width="12.28515625" style="89" customWidth="1"/>
    <col min="4" max="4" width="9.85546875" style="89" customWidth="1"/>
    <col min="257" max="257" width="60.85546875" customWidth="1"/>
    <col min="258" max="258" width="13.42578125" customWidth="1"/>
    <col min="259" max="259" width="12.140625" customWidth="1"/>
    <col min="513" max="513" width="60.85546875" customWidth="1"/>
    <col min="514" max="514" width="13.42578125" customWidth="1"/>
    <col min="515" max="515" width="12.140625" customWidth="1"/>
    <col min="769" max="769" width="60.85546875" customWidth="1"/>
    <col min="770" max="770" width="13.42578125" customWidth="1"/>
    <col min="771" max="771" width="12.140625" customWidth="1"/>
    <col min="1025" max="1025" width="60.85546875" customWidth="1"/>
    <col min="1026" max="1026" width="13.42578125" customWidth="1"/>
    <col min="1027" max="1027" width="12.140625" customWidth="1"/>
    <col min="1281" max="1281" width="60.85546875" customWidth="1"/>
    <col min="1282" max="1282" width="13.42578125" customWidth="1"/>
    <col min="1283" max="1283" width="12.140625" customWidth="1"/>
    <col min="1537" max="1537" width="60.85546875" customWidth="1"/>
    <col min="1538" max="1538" width="13.42578125" customWidth="1"/>
    <col min="1539" max="1539" width="12.140625" customWidth="1"/>
    <col min="1793" max="1793" width="60.85546875" customWidth="1"/>
    <col min="1794" max="1794" width="13.42578125" customWidth="1"/>
    <col min="1795" max="1795" width="12.140625" customWidth="1"/>
    <col min="2049" max="2049" width="60.85546875" customWidth="1"/>
    <col min="2050" max="2050" width="13.42578125" customWidth="1"/>
    <col min="2051" max="2051" width="12.140625" customWidth="1"/>
    <col min="2305" max="2305" width="60.85546875" customWidth="1"/>
    <col min="2306" max="2306" width="13.42578125" customWidth="1"/>
    <col min="2307" max="2307" width="12.140625" customWidth="1"/>
    <col min="2561" max="2561" width="60.85546875" customWidth="1"/>
    <col min="2562" max="2562" width="13.42578125" customWidth="1"/>
    <col min="2563" max="2563" width="12.140625" customWidth="1"/>
    <col min="2817" max="2817" width="60.85546875" customWidth="1"/>
    <col min="2818" max="2818" width="13.42578125" customWidth="1"/>
    <col min="2819" max="2819" width="12.140625" customWidth="1"/>
    <col min="3073" max="3073" width="60.85546875" customWidth="1"/>
    <col min="3074" max="3074" width="13.42578125" customWidth="1"/>
    <col min="3075" max="3075" width="12.140625" customWidth="1"/>
    <col min="3329" max="3329" width="60.85546875" customWidth="1"/>
    <col min="3330" max="3330" width="13.42578125" customWidth="1"/>
    <col min="3331" max="3331" width="12.140625" customWidth="1"/>
    <col min="3585" max="3585" width="60.85546875" customWidth="1"/>
    <col min="3586" max="3586" width="13.42578125" customWidth="1"/>
    <col min="3587" max="3587" width="12.140625" customWidth="1"/>
    <col min="3841" max="3841" width="60.85546875" customWidth="1"/>
    <col min="3842" max="3842" width="13.42578125" customWidth="1"/>
    <col min="3843" max="3843" width="12.140625" customWidth="1"/>
    <col min="4097" max="4097" width="60.85546875" customWidth="1"/>
    <col min="4098" max="4098" width="13.42578125" customWidth="1"/>
    <col min="4099" max="4099" width="12.140625" customWidth="1"/>
    <col min="4353" max="4353" width="60.85546875" customWidth="1"/>
    <col min="4354" max="4354" width="13.42578125" customWidth="1"/>
    <col min="4355" max="4355" width="12.140625" customWidth="1"/>
    <col min="4609" max="4609" width="60.85546875" customWidth="1"/>
    <col min="4610" max="4610" width="13.42578125" customWidth="1"/>
    <col min="4611" max="4611" width="12.140625" customWidth="1"/>
    <col min="4865" max="4865" width="60.85546875" customWidth="1"/>
    <col min="4866" max="4866" width="13.42578125" customWidth="1"/>
    <col min="4867" max="4867" width="12.140625" customWidth="1"/>
    <col min="5121" max="5121" width="60.85546875" customWidth="1"/>
    <col min="5122" max="5122" width="13.42578125" customWidth="1"/>
    <col min="5123" max="5123" width="12.140625" customWidth="1"/>
    <col min="5377" max="5377" width="60.85546875" customWidth="1"/>
    <col min="5378" max="5378" width="13.42578125" customWidth="1"/>
    <col min="5379" max="5379" width="12.140625" customWidth="1"/>
    <col min="5633" max="5633" width="60.85546875" customWidth="1"/>
    <col min="5634" max="5634" width="13.42578125" customWidth="1"/>
    <col min="5635" max="5635" width="12.140625" customWidth="1"/>
    <col min="5889" max="5889" width="60.85546875" customWidth="1"/>
    <col min="5890" max="5890" width="13.42578125" customWidth="1"/>
    <col min="5891" max="5891" width="12.140625" customWidth="1"/>
    <col min="6145" max="6145" width="60.85546875" customWidth="1"/>
    <col min="6146" max="6146" width="13.42578125" customWidth="1"/>
    <col min="6147" max="6147" width="12.140625" customWidth="1"/>
    <col min="6401" max="6401" width="60.85546875" customWidth="1"/>
    <col min="6402" max="6402" width="13.42578125" customWidth="1"/>
    <col min="6403" max="6403" width="12.140625" customWidth="1"/>
    <col min="6657" max="6657" width="60.85546875" customWidth="1"/>
    <col min="6658" max="6658" width="13.42578125" customWidth="1"/>
    <col min="6659" max="6659" width="12.140625" customWidth="1"/>
    <col min="6913" max="6913" width="60.85546875" customWidth="1"/>
    <col min="6914" max="6914" width="13.42578125" customWidth="1"/>
    <col min="6915" max="6915" width="12.140625" customWidth="1"/>
    <col min="7169" max="7169" width="60.85546875" customWidth="1"/>
    <col min="7170" max="7170" width="13.42578125" customWidth="1"/>
    <col min="7171" max="7171" width="12.140625" customWidth="1"/>
    <col min="7425" max="7425" width="60.85546875" customWidth="1"/>
    <col min="7426" max="7426" width="13.42578125" customWidth="1"/>
    <col min="7427" max="7427" width="12.140625" customWidth="1"/>
    <col min="7681" max="7681" width="60.85546875" customWidth="1"/>
    <col min="7682" max="7682" width="13.42578125" customWidth="1"/>
    <col min="7683" max="7683" width="12.140625" customWidth="1"/>
    <col min="7937" max="7937" width="60.85546875" customWidth="1"/>
    <col min="7938" max="7938" width="13.42578125" customWidth="1"/>
    <col min="7939" max="7939" width="12.140625" customWidth="1"/>
    <col min="8193" max="8193" width="60.85546875" customWidth="1"/>
    <col min="8194" max="8194" width="13.42578125" customWidth="1"/>
    <col min="8195" max="8195" width="12.140625" customWidth="1"/>
    <col min="8449" max="8449" width="60.85546875" customWidth="1"/>
    <col min="8450" max="8450" width="13.42578125" customWidth="1"/>
    <col min="8451" max="8451" width="12.140625" customWidth="1"/>
    <col min="8705" max="8705" width="60.85546875" customWidth="1"/>
    <col min="8706" max="8706" width="13.42578125" customWidth="1"/>
    <col min="8707" max="8707" width="12.140625" customWidth="1"/>
    <col min="8961" max="8961" width="60.85546875" customWidth="1"/>
    <col min="8962" max="8962" width="13.42578125" customWidth="1"/>
    <col min="8963" max="8963" width="12.140625" customWidth="1"/>
    <col min="9217" max="9217" width="60.85546875" customWidth="1"/>
    <col min="9218" max="9218" width="13.42578125" customWidth="1"/>
    <col min="9219" max="9219" width="12.140625" customWidth="1"/>
    <col min="9473" max="9473" width="60.85546875" customWidth="1"/>
    <col min="9474" max="9474" width="13.42578125" customWidth="1"/>
    <col min="9475" max="9475" width="12.140625" customWidth="1"/>
    <col min="9729" max="9729" width="60.85546875" customWidth="1"/>
    <col min="9730" max="9730" width="13.42578125" customWidth="1"/>
    <col min="9731" max="9731" width="12.140625" customWidth="1"/>
    <col min="9985" max="9985" width="60.85546875" customWidth="1"/>
    <col min="9986" max="9986" width="13.42578125" customWidth="1"/>
    <col min="9987" max="9987" width="12.140625" customWidth="1"/>
    <col min="10241" max="10241" width="60.85546875" customWidth="1"/>
    <col min="10242" max="10242" width="13.42578125" customWidth="1"/>
    <col min="10243" max="10243" width="12.140625" customWidth="1"/>
    <col min="10497" max="10497" width="60.85546875" customWidth="1"/>
    <col min="10498" max="10498" width="13.42578125" customWidth="1"/>
    <col min="10499" max="10499" width="12.140625" customWidth="1"/>
    <col min="10753" max="10753" width="60.85546875" customWidth="1"/>
    <col min="10754" max="10754" width="13.42578125" customWidth="1"/>
    <col min="10755" max="10755" width="12.140625" customWidth="1"/>
    <col min="11009" max="11009" width="60.85546875" customWidth="1"/>
    <col min="11010" max="11010" width="13.42578125" customWidth="1"/>
    <col min="11011" max="11011" width="12.140625" customWidth="1"/>
    <col min="11265" max="11265" width="60.85546875" customWidth="1"/>
    <col min="11266" max="11266" width="13.42578125" customWidth="1"/>
    <col min="11267" max="11267" width="12.140625" customWidth="1"/>
    <col min="11521" max="11521" width="60.85546875" customWidth="1"/>
    <col min="11522" max="11522" width="13.42578125" customWidth="1"/>
    <col min="11523" max="11523" width="12.140625" customWidth="1"/>
    <col min="11777" max="11777" width="60.85546875" customWidth="1"/>
    <col min="11778" max="11778" width="13.42578125" customWidth="1"/>
    <col min="11779" max="11779" width="12.140625" customWidth="1"/>
    <col min="12033" max="12033" width="60.85546875" customWidth="1"/>
    <col min="12034" max="12034" width="13.42578125" customWidth="1"/>
    <col min="12035" max="12035" width="12.140625" customWidth="1"/>
    <col min="12289" max="12289" width="60.85546875" customWidth="1"/>
    <col min="12290" max="12290" width="13.42578125" customWidth="1"/>
    <col min="12291" max="12291" width="12.140625" customWidth="1"/>
    <col min="12545" max="12545" width="60.85546875" customWidth="1"/>
    <col min="12546" max="12546" width="13.42578125" customWidth="1"/>
    <col min="12547" max="12547" width="12.140625" customWidth="1"/>
    <col min="12801" max="12801" width="60.85546875" customWidth="1"/>
    <col min="12802" max="12802" width="13.42578125" customWidth="1"/>
    <col min="12803" max="12803" width="12.140625" customWidth="1"/>
    <col min="13057" max="13057" width="60.85546875" customWidth="1"/>
    <col min="13058" max="13058" width="13.42578125" customWidth="1"/>
    <col min="13059" max="13059" width="12.140625" customWidth="1"/>
    <col min="13313" max="13313" width="60.85546875" customWidth="1"/>
    <col min="13314" max="13314" width="13.42578125" customWidth="1"/>
    <col min="13315" max="13315" width="12.140625" customWidth="1"/>
    <col min="13569" max="13569" width="60.85546875" customWidth="1"/>
    <col min="13570" max="13570" width="13.42578125" customWidth="1"/>
    <col min="13571" max="13571" width="12.140625" customWidth="1"/>
    <col min="13825" max="13825" width="60.85546875" customWidth="1"/>
    <col min="13826" max="13826" width="13.42578125" customWidth="1"/>
    <col min="13827" max="13827" width="12.140625" customWidth="1"/>
    <col min="14081" max="14081" width="60.85546875" customWidth="1"/>
    <col min="14082" max="14082" width="13.42578125" customWidth="1"/>
    <col min="14083" max="14083" width="12.140625" customWidth="1"/>
    <col min="14337" max="14337" width="60.85546875" customWidth="1"/>
    <col min="14338" max="14338" width="13.42578125" customWidth="1"/>
    <col min="14339" max="14339" width="12.140625" customWidth="1"/>
    <col min="14593" max="14593" width="60.85546875" customWidth="1"/>
    <col min="14594" max="14594" width="13.42578125" customWidth="1"/>
    <col min="14595" max="14595" width="12.140625" customWidth="1"/>
    <col min="14849" max="14849" width="60.85546875" customWidth="1"/>
    <col min="14850" max="14850" width="13.42578125" customWidth="1"/>
    <col min="14851" max="14851" width="12.140625" customWidth="1"/>
    <col min="15105" max="15105" width="60.85546875" customWidth="1"/>
    <col min="15106" max="15106" width="13.42578125" customWidth="1"/>
    <col min="15107" max="15107" width="12.140625" customWidth="1"/>
    <col min="15361" max="15361" width="60.85546875" customWidth="1"/>
    <col min="15362" max="15362" width="13.42578125" customWidth="1"/>
    <col min="15363" max="15363" width="12.140625" customWidth="1"/>
    <col min="15617" max="15617" width="60.85546875" customWidth="1"/>
    <col min="15618" max="15618" width="13.42578125" customWidth="1"/>
    <col min="15619" max="15619" width="12.140625" customWidth="1"/>
    <col min="15873" max="15873" width="60.85546875" customWidth="1"/>
    <col min="15874" max="15874" width="13.42578125" customWidth="1"/>
    <col min="15875" max="15875" width="12.140625" customWidth="1"/>
    <col min="16129" max="16129" width="60.85546875" customWidth="1"/>
    <col min="16130" max="16130" width="13.42578125" customWidth="1"/>
    <col min="16131" max="16131" width="12.140625" customWidth="1"/>
  </cols>
  <sheetData>
    <row r="1" spans="1:5" ht="15.75" x14ac:dyDescent="0.25">
      <c r="A1" s="92" t="s">
        <v>278</v>
      </c>
      <c r="B1" s="92"/>
      <c r="C1" s="92"/>
      <c r="D1" s="92"/>
      <c r="E1" t="s">
        <v>267</v>
      </c>
    </row>
    <row r="2" spans="1:5" ht="15.75" thickBot="1" x14ac:dyDescent="0.3">
      <c r="A2" s="48"/>
      <c r="B2" s="49"/>
    </row>
    <row r="3" spans="1:5" ht="16.5" thickBot="1" x14ac:dyDescent="0.3">
      <c r="A3" s="50" t="s">
        <v>1</v>
      </c>
      <c r="B3" s="51" t="s">
        <v>241</v>
      </c>
      <c r="C3" s="102" t="s">
        <v>242</v>
      </c>
      <c r="D3" s="117" t="s">
        <v>4</v>
      </c>
      <c r="E3" s="85" t="s">
        <v>141</v>
      </c>
    </row>
    <row r="4" spans="1:5" ht="15.75" x14ac:dyDescent="0.25">
      <c r="A4" s="52" t="s">
        <v>243</v>
      </c>
      <c r="B4" s="53"/>
      <c r="C4" s="103"/>
      <c r="D4" s="118"/>
      <c r="E4" s="54"/>
    </row>
    <row r="5" spans="1:5" x14ac:dyDescent="0.25">
      <c r="A5" s="55" t="s">
        <v>252</v>
      </c>
      <c r="B5" s="56">
        <v>127988</v>
      </c>
      <c r="C5" s="104">
        <v>127988</v>
      </c>
      <c r="D5" s="119">
        <v>1905</v>
      </c>
      <c r="E5" s="87">
        <f>(D5/C5)</f>
        <v>1.4884207894490109E-2</v>
      </c>
    </row>
    <row r="6" spans="1:5" x14ac:dyDescent="0.25">
      <c r="A6" s="55" t="s">
        <v>244</v>
      </c>
      <c r="B6" s="56">
        <v>300000</v>
      </c>
      <c r="C6" s="104">
        <f>300000-65098</f>
        <v>234902</v>
      </c>
      <c r="D6" s="119"/>
      <c r="E6" s="87">
        <f t="shared" ref="E6:E31" si="0">(D6/C6)</f>
        <v>0</v>
      </c>
    </row>
    <row r="7" spans="1:5" x14ac:dyDescent="0.25">
      <c r="A7" s="55" t="s">
        <v>245</v>
      </c>
      <c r="B7" s="56">
        <v>96077</v>
      </c>
      <c r="C7" s="104">
        <v>96077</v>
      </c>
      <c r="D7" s="119">
        <v>180</v>
      </c>
      <c r="E7" s="87">
        <f t="shared" si="0"/>
        <v>1.8734972990413939E-3</v>
      </c>
    </row>
    <row r="8" spans="1:5" x14ac:dyDescent="0.25">
      <c r="A8" s="86" t="s">
        <v>287</v>
      </c>
      <c r="B8" s="57">
        <v>1500</v>
      </c>
      <c r="C8" s="104">
        <v>1500</v>
      </c>
      <c r="D8" s="119">
        <v>1127</v>
      </c>
      <c r="E8" s="87">
        <v>0</v>
      </c>
    </row>
    <row r="9" spans="1:5" x14ac:dyDescent="0.25">
      <c r="A9" s="86" t="s">
        <v>246</v>
      </c>
      <c r="B9" s="57">
        <v>6000</v>
      </c>
      <c r="C9" s="104">
        <v>6000</v>
      </c>
      <c r="D9" s="119"/>
      <c r="E9" s="87">
        <f t="shared" si="0"/>
        <v>0</v>
      </c>
    </row>
    <row r="10" spans="1:5" x14ac:dyDescent="0.25">
      <c r="A10" s="86" t="s">
        <v>247</v>
      </c>
      <c r="B10" s="57">
        <v>22000</v>
      </c>
      <c r="C10" s="104">
        <v>0</v>
      </c>
      <c r="D10" s="119"/>
      <c r="E10" s="87"/>
    </row>
    <row r="11" spans="1:5" x14ac:dyDescent="0.25">
      <c r="A11" s="86" t="s">
        <v>248</v>
      </c>
      <c r="B11" s="57">
        <v>1000</v>
      </c>
      <c r="C11" s="104">
        <v>1000</v>
      </c>
      <c r="D11" s="119">
        <v>1656</v>
      </c>
      <c r="E11" s="87">
        <f t="shared" si="0"/>
        <v>1.6559999999999999</v>
      </c>
    </row>
    <row r="12" spans="1:5" ht="26.25" x14ac:dyDescent="0.25">
      <c r="A12" s="86" t="s">
        <v>249</v>
      </c>
      <c r="B12" s="57">
        <v>6000</v>
      </c>
      <c r="C12" s="104">
        <v>6000</v>
      </c>
      <c r="D12" s="119"/>
      <c r="E12" s="87">
        <f t="shared" si="0"/>
        <v>0</v>
      </c>
    </row>
    <row r="13" spans="1:5" x14ac:dyDescent="0.25">
      <c r="A13" s="86" t="s">
        <v>250</v>
      </c>
      <c r="B13" s="57">
        <v>5000</v>
      </c>
      <c r="C13" s="104">
        <v>5000</v>
      </c>
      <c r="D13" s="119"/>
      <c r="E13" s="87">
        <f t="shared" si="0"/>
        <v>0</v>
      </c>
    </row>
    <row r="14" spans="1:5" x14ac:dyDescent="0.25">
      <c r="A14" s="86" t="s">
        <v>251</v>
      </c>
      <c r="B14" s="57">
        <v>5500</v>
      </c>
      <c r="C14" s="104">
        <v>5500</v>
      </c>
      <c r="D14" s="119"/>
      <c r="E14" s="87">
        <f t="shared" si="0"/>
        <v>0</v>
      </c>
    </row>
    <row r="15" spans="1:5" x14ac:dyDescent="0.25">
      <c r="A15" s="86" t="s">
        <v>288</v>
      </c>
      <c r="B15" s="57">
        <v>1000</v>
      </c>
      <c r="C15" s="104">
        <v>1000</v>
      </c>
      <c r="D15" s="119"/>
      <c r="E15" s="87">
        <f t="shared" si="0"/>
        <v>0</v>
      </c>
    </row>
    <row r="16" spans="1:5" x14ac:dyDescent="0.25">
      <c r="A16" s="86" t="s">
        <v>253</v>
      </c>
      <c r="B16" s="57">
        <v>500</v>
      </c>
      <c r="C16" s="104">
        <v>500</v>
      </c>
      <c r="D16" s="119"/>
      <c r="E16" s="87">
        <f t="shared" si="0"/>
        <v>0</v>
      </c>
    </row>
    <row r="17" spans="1:5" x14ac:dyDescent="0.25">
      <c r="A17" s="86" t="s">
        <v>254</v>
      </c>
      <c r="B17" s="57">
        <v>500</v>
      </c>
      <c r="C17" s="104">
        <v>500</v>
      </c>
      <c r="D17" s="119">
        <v>325</v>
      </c>
      <c r="E17" s="87">
        <f t="shared" si="0"/>
        <v>0.65</v>
      </c>
    </row>
    <row r="18" spans="1:5" ht="26.25" x14ac:dyDescent="0.25">
      <c r="A18" s="86" t="s">
        <v>255</v>
      </c>
      <c r="B18" s="57">
        <v>3000</v>
      </c>
      <c r="C18" s="104">
        <v>3000</v>
      </c>
      <c r="D18" s="119">
        <v>912</v>
      </c>
      <c r="E18" s="87">
        <f t="shared" si="0"/>
        <v>0.30399999999999999</v>
      </c>
    </row>
    <row r="19" spans="1:5" x14ac:dyDescent="0.25">
      <c r="A19" s="86" t="s">
        <v>289</v>
      </c>
      <c r="B19" s="57">
        <v>0</v>
      </c>
      <c r="C19" s="104">
        <v>1080</v>
      </c>
      <c r="D19" s="119">
        <v>1080</v>
      </c>
      <c r="E19" s="87">
        <f t="shared" si="0"/>
        <v>1</v>
      </c>
    </row>
    <row r="20" spans="1:5" x14ac:dyDescent="0.25">
      <c r="A20" s="86" t="s">
        <v>290</v>
      </c>
      <c r="B20" s="57">
        <v>0</v>
      </c>
      <c r="C20" s="104">
        <v>642</v>
      </c>
      <c r="D20" s="119">
        <v>642</v>
      </c>
      <c r="E20" s="87">
        <f t="shared" si="0"/>
        <v>1</v>
      </c>
    </row>
    <row r="21" spans="1:5" x14ac:dyDescent="0.25">
      <c r="A21" s="86" t="s">
        <v>291</v>
      </c>
      <c r="B21" s="57">
        <v>0</v>
      </c>
      <c r="C21" s="104">
        <v>38230</v>
      </c>
      <c r="D21" s="119"/>
      <c r="E21" s="87">
        <f t="shared" si="0"/>
        <v>0</v>
      </c>
    </row>
    <row r="22" spans="1:5" x14ac:dyDescent="0.25">
      <c r="A22" s="86" t="s">
        <v>292</v>
      </c>
      <c r="B22" s="57">
        <v>0</v>
      </c>
      <c r="C22" s="104">
        <v>5231</v>
      </c>
      <c r="D22" s="119">
        <v>635</v>
      </c>
      <c r="E22" s="87">
        <f t="shared" si="0"/>
        <v>0.12139170330720704</v>
      </c>
    </row>
    <row r="23" spans="1:5" x14ac:dyDescent="0.25">
      <c r="A23" s="58" t="s">
        <v>256</v>
      </c>
      <c r="B23" s="59">
        <f>SUM(B5:B22)</f>
        <v>576065</v>
      </c>
      <c r="C23" s="59">
        <f t="shared" ref="C23:D23" si="1">SUM(C5:C22)</f>
        <v>534150</v>
      </c>
      <c r="D23" s="59">
        <f t="shared" si="1"/>
        <v>8462</v>
      </c>
      <c r="E23" s="88">
        <f t="shared" si="0"/>
        <v>1.5841991949826828E-2</v>
      </c>
    </row>
    <row r="24" spans="1:5" x14ac:dyDescent="0.25">
      <c r="A24" s="60"/>
      <c r="B24" s="61"/>
      <c r="C24" s="104"/>
      <c r="D24" s="119"/>
      <c r="E24" s="87"/>
    </row>
    <row r="25" spans="1:5" x14ac:dyDescent="0.25">
      <c r="A25" s="58" t="s">
        <v>257</v>
      </c>
      <c r="B25" s="61"/>
      <c r="C25" s="104"/>
      <c r="D25" s="119"/>
      <c r="E25" s="87"/>
    </row>
    <row r="26" spans="1:5" x14ac:dyDescent="0.25">
      <c r="A26" s="60" t="s">
        <v>293</v>
      </c>
      <c r="B26" s="61">
        <v>1000</v>
      </c>
      <c r="C26" s="105">
        <v>1000</v>
      </c>
      <c r="D26" s="120">
        <v>818</v>
      </c>
      <c r="E26" s="88">
        <f t="shared" si="0"/>
        <v>0.81799999999999995</v>
      </c>
    </row>
    <row r="27" spans="1:5" x14ac:dyDescent="0.25">
      <c r="A27" s="60"/>
      <c r="B27" s="56"/>
      <c r="C27" s="104"/>
      <c r="D27" s="119"/>
      <c r="E27" s="88"/>
    </row>
    <row r="28" spans="1:5" s="5" customFormat="1" x14ac:dyDescent="0.25">
      <c r="A28" s="58" t="s">
        <v>258</v>
      </c>
      <c r="B28" s="61">
        <f>B29+B30</f>
        <v>6500</v>
      </c>
      <c r="C28" s="61">
        <f t="shared" ref="C28:D28" si="2">C29+C30</f>
        <v>6500</v>
      </c>
      <c r="D28" s="61">
        <f t="shared" si="2"/>
        <v>151</v>
      </c>
      <c r="E28" s="88">
        <f t="shared" si="0"/>
        <v>2.3230769230769232E-2</v>
      </c>
    </row>
    <row r="29" spans="1:5" s="101" customFormat="1" x14ac:dyDescent="0.25">
      <c r="A29" s="106" t="s">
        <v>294</v>
      </c>
      <c r="B29" s="56">
        <v>4500</v>
      </c>
      <c r="C29" s="104">
        <v>4500</v>
      </c>
      <c r="D29" s="119"/>
      <c r="E29" s="87"/>
    </row>
    <row r="30" spans="1:5" s="101" customFormat="1" x14ac:dyDescent="0.25">
      <c r="A30" s="106" t="s">
        <v>259</v>
      </c>
      <c r="B30" s="56">
        <v>2000</v>
      </c>
      <c r="C30" s="104">
        <v>2000</v>
      </c>
      <c r="D30" s="119">
        <v>151</v>
      </c>
      <c r="E30" s="87">
        <f t="shared" si="0"/>
        <v>7.5499999999999998E-2</v>
      </c>
    </row>
    <row r="31" spans="1:5" ht="15.75" thickBot="1" x14ac:dyDescent="0.3">
      <c r="A31" s="62" t="s">
        <v>260</v>
      </c>
      <c r="B31" s="63">
        <f>B23+B26+B28</f>
        <v>583565</v>
      </c>
      <c r="C31" s="63">
        <f t="shared" ref="C31:D31" si="3">C23+C26+C28</f>
        <v>541650</v>
      </c>
      <c r="D31" s="63">
        <f t="shared" si="3"/>
        <v>9431</v>
      </c>
      <c r="E31" s="88">
        <f t="shared" si="0"/>
        <v>1.7411612665005079E-2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9D2D-198A-461C-823D-5B1494EDAC1B}">
  <dimension ref="A1:E30"/>
  <sheetViews>
    <sheetView tabSelected="1" workbookViewId="0">
      <selection activeCell="D9" sqref="D9"/>
    </sheetView>
  </sheetViews>
  <sheetFormatPr defaultRowHeight="15" x14ac:dyDescent="0.25"/>
  <cols>
    <col min="1" max="1" width="43.42578125" customWidth="1"/>
    <col min="2" max="2" width="11.42578125" style="89" customWidth="1"/>
    <col min="3" max="3" width="11.7109375" style="89" customWidth="1"/>
    <col min="4" max="4" width="9.140625" style="89"/>
    <col min="257" max="257" width="47.7109375" customWidth="1"/>
    <col min="258" max="258" width="17.5703125" customWidth="1"/>
    <col min="259" max="259" width="15.140625" customWidth="1"/>
    <col min="513" max="513" width="47.7109375" customWidth="1"/>
    <col min="514" max="514" width="17.5703125" customWidth="1"/>
    <col min="515" max="515" width="15.140625" customWidth="1"/>
    <col min="769" max="769" width="47.7109375" customWidth="1"/>
    <col min="770" max="770" width="17.5703125" customWidth="1"/>
    <col min="771" max="771" width="15.140625" customWidth="1"/>
    <col min="1025" max="1025" width="47.7109375" customWidth="1"/>
    <col min="1026" max="1026" width="17.5703125" customWidth="1"/>
    <col min="1027" max="1027" width="15.140625" customWidth="1"/>
    <col min="1281" max="1281" width="47.7109375" customWidth="1"/>
    <col min="1282" max="1282" width="17.5703125" customWidth="1"/>
    <col min="1283" max="1283" width="15.140625" customWidth="1"/>
    <col min="1537" max="1537" width="47.7109375" customWidth="1"/>
    <col min="1538" max="1538" width="17.5703125" customWidth="1"/>
    <col min="1539" max="1539" width="15.140625" customWidth="1"/>
    <col min="1793" max="1793" width="47.7109375" customWidth="1"/>
    <col min="1794" max="1794" width="17.5703125" customWidth="1"/>
    <col min="1795" max="1795" width="15.140625" customWidth="1"/>
    <col min="2049" max="2049" width="47.7109375" customWidth="1"/>
    <col min="2050" max="2050" width="17.5703125" customWidth="1"/>
    <col min="2051" max="2051" width="15.140625" customWidth="1"/>
    <col min="2305" max="2305" width="47.7109375" customWidth="1"/>
    <col min="2306" max="2306" width="17.5703125" customWidth="1"/>
    <col min="2307" max="2307" width="15.140625" customWidth="1"/>
    <col min="2561" max="2561" width="47.7109375" customWidth="1"/>
    <col min="2562" max="2562" width="17.5703125" customWidth="1"/>
    <col min="2563" max="2563" width="15.140625" customWidth="1"/>
    <col min="2817" max="2817" width="47.7109375" customWidth="1"/>
    <col min="2818" max="2818" width="17.5703125" customWidth="1"/>
    <col min="2819" max="2819" width="15.140625" customWidth="1"/>
    <col min="3073" max="3073" width="47.7109375" customWidth="1"/>
    <col min="3074" max="3074" width="17.5703125" customWidth="1"/>
    <col min="3075" max="3075" width="15.140625" customWidth="1"/>
    <col min="3329" max="3329" width="47.7109375" customWidth="1"/>
    <col min="3330" max="3330" width="17.5703125" customWidth="1"/>
    <col min="3331" max="3331" width="15.140625" customWidth="1"/>
    <col min="3585" max="3585" width="47.7109375" customWidth="1"/>
    <col min="3586" max="3586" width="17.5703125" customWidth="1"/>
    <col min="3587" max="3587" width="15.140625" customWidth="1"/>
    <col min="3841" max="3841" width="47.7109375" customWidth="1"/>
    <col min="3842" max="3842" width="17.5703125" customWidth="1"/>
    <col min="3843" max="3843" width="15.140625" customWidth="1"/>
    <col min="4097" max="4097" width="47.7109375" customWidth="1"/>
    <col min="4098" max="4098" width="17.5703125" customWidth="1"/>
    <col min="4099" max="4099" width="15.140625" customWidth="1"/>
    <col min="4353" max="4353" width="47.7109375" customWidth="1"/>
    <col min="4354" max="4354" width="17.5703125" customWidth="1"/>
    <col min="4355" max="4355" width="15.140625" customWidth="1"/>
    <col min="4609" max="4609" width="47.7109375" customWidth="1"/>
    <col min="4610" max="4610" width="17.5703125" customWidth="1"/>
    <col min="4611" max="4611" width="15.140625" customWidth="1"/>
    <col min="4865" max="4865" width="47.7109375" customWidth="1"/>
    <col min="4866" max="4866" width="17.5703125" customWidth="1"/>
    <col min="4867" max="4867" width="15.140625" customWidth="1"/>
    <col min="5121" max="5121" width="47.7109375" customWidth="1"/>
    <col min="5122" max="5122" width="17.5703125" customWidth="1"/>
    <col min="5123" max="5123" width="15.140625" customWidth="1"/>
    <col min="5377" max="5377" width="47.7109375" customWidth="1"/>
    <col min="5378" max="5378" width="17.5703125" customWidth="1"/>
    <col min="5379" max="5379" width="15.140625" customWidth="1"/>
    <col min="5633" max="5633" width="47.7109375" customWidth="1"/>
    <col min="5634" max="5634" width="17.5703125" customWidth="1"/>
    <col min="5635" max="5635" width="15.140625" customWidth="1"/>
    <col min="5889" max="5889" width="47.7109375" customWidth="1"/>
    <col min="5890" max="5890" width="17.5703125" customWidth="1"/>
    <col min="5891" max="5891" width="15.140625" customWidth="1"/>
    <col min="6145" max="6145" width="47.7109375" customWidth="1"/>
    <col min="6146" max="6146" width="17.5703125" customWidth="1"/>
    <col min="6147" max="6147" width="15.140625" customWidth="1"/>
    <col min="6401" max="6401" width="47.7109375" customWidth="1"/>
    <col min="6402" max="6402" width="17.5703125" customWidth="1"/>
    <col min="6403" max="6403" width="15.140625" customWidth="1"/>
    <col min="6657" max="6657" width="47.7109375" customWidth="1"/>
    <col min="6658" max="6658" width="17.5703125" customWidth="1"/>
    <col min="6659" max="6659" width="15.140625" customWidth="1"/>
    <col min="6913" max="6913" width="47.7109375" customWidth="1"/>
    <col min="6914" max="6914" width="17.5703125" customWidth="1"/>
    <col min="6915" max="6915" width="15.140625" customWidth="1"/>
    <col min="7169" max="7169" width="47.7109375" customWidth="1"/>
    <col min="7170" max="7170" width="17.5703125" customWidth="1"/>
    <col min="7171" max="7171" width="15.140625" customWidth="1"/>
    <col min="7425" max="7425" width="47.7109375" customWidth="1"/>
    <col min="7426" max="7426" width="17.5703125" customWidth="1"/>
    <col min="7427" max="7427" width="15.140625" customWidth="1"/>
    <col min="7681" max="7681" width="47.7109375" customWidth="1"/>
    <col min="7682" max="7682" width="17.5703125" customWidth="1"/>
    <col min="7683" max="7683" width="15.140625" customWidth="1"/>
    <col min="7937" max="7937" width="47.7109375" customWidth="1"/>
    <col min="7938" max="7938" width="17.5703125" customWidth="1"/>
    <col min="7939" max="7939" width="15.140625" customWidth="1"/>
    <col min="8193" max="8193" width="47.7109375" customWidth="1"/>
    <col min="8194" max="8194" width="17.5703125" customWidth="1"/>
    <col min="8195" max="8195" width="15.140625" customWidth="1"/>
    <col min="8449" max="8449" width="47.7109375" customWidth="1"/>
    <col min="8450" max="8450" width="17.5703125" customWidth="1"/>
    <col min="8451" max="8451" width="15.140625" customWidth="1"/>
    <col min="8705" max="8705" width="47.7109375" customWidth="1"/>
    <col min="8706" max="8706" width="17.5703125" customWidth="1"/>
    <col min="8707" max="8707" width="15.140625" customWidth="1"/>
    <col min="8961" max="8961" width="47.7109375" customWidth="1"/>
    <col min="8962" max="8962" width="17.5703125" customWidth="1"/>
    <col min="8963" max="8963" width="15.140625" customWidth="1"/>
    <col min="9217" max="9217" width="47.7109375" customWidth="1"/>
    <col min="9218" max="9218" width="17.5703125" customWidth="1"/>
    <col min="9219" max="9219" width="15.140625" customWidth="1"/>
    <col min="9473" max="9473" width="47.7109375" customWidth="1"/>
    <col min="9474" max="9474" width="17.5703125" customWidth="1"/>
    <col min="9475" max="9475" width="15.140625" customWidth="1"/>
    <col min="9729" max="9729" width="47.7109375" customWidth="1"/>
    <col min="9730" max="9730" width="17.5703125" customWidth="1"/>
    <col min="9731" max="9731" width="15.140625" customWidth="1"/>
    <col min="9985" max="9985" width="47.7109375" customWidth="1"/>
    <col min="9986" max="9986" width="17.5703125" customWidth="1"/>
    <col min="9987" max="9987" width="15.140625" customWidth="1"/>
    <col min="10241" max="10241" width="47.7109375" customWidth="1"/>
    <col min="10242" max="10242" width="17.5703125" customWidth="1"/>
    <col min="10243" max="10243" width="15.140625" customWidth="1"/>
    <col min="10497" max="10497" width="47.7109375" customWidth="1"/>
    <col min="10498" max="10498" width="17.5703125" customWidth="1"/>
    <col min="10499" max="10499" width="15.140625" customWidth="1"/>
    <col min="10753" max="10753" width="47.7109375" customWidth="1"/>
    <col min="10754" max="10754" width="17.5703125" customWidth="1"/>
    <col min="10755" max="10755" width="15.140625" customWidth="1"/>
    <col min="11009" max="11009" width="47.7109375" customWidth="1"/>
    <col min="11010" max="11010" width="17.5703125" customWidth="1"/>
    <col min="11011" max="11011" width="15.140625" customWidth="1"/>
    <col min="11265" max="11265" width="47.7109375" customWidth="1"/>
    <col min="11266" max="11266" width="17.5703125" customWidth="1"/>
    <col min="11267" max="11267" width="15.140625" customWidth="1"/>
    <col min="11521" max="11521" width="47.7109375" customWidth="1"/>
    <col min="11522" max="11522" width="17.5703125" customWidth="1"/>
    <col min="11523" max="11523" width="15.140625" customWidth="1"/>
    <col min="11777" max="11777" width="47.7109375" customWidth="1"/>
    <col min="11778" max="11778" width="17.5703125" customWidth="1"/>
    <col min="11779" max="11779" width="15.140625" customWidth="1"/>
    <col min="12033" max="12033" width="47.7109375" customWidth="1"/>
    <col min="12034" max="12034" width="17.5703125" customWidth="1"/>
    <col min="12035" max="12035" width="15.140625" customWidth="1"/>
    <col min="12289" max="12289" width="47.7109375" customWidth="1"/>
    <col min="12290" max="12290" width="17.5703125" customWidth="1"/>
    <col min="12291" max="12291" width="15.140625" customWidth="1"/>
    <col min="12545" max="12545" width="47.7109375" customWidth="1"/>
    <col min="12546" max="12546" width="17.5703125" customWidth="1"/>
    <col min="12547" max="12547" width="15.140625" customWidth="1"/>
    <col min="12801" max="12801" width="47.7109375" customWidth="1"/>
    <col min="12802" max="12802" width="17.5703125" customWidth="1"/>
    <col min="12803" max="12803" width="15.140625" customWidth="1"/>
    <col min="13057" max="13057" width="47.7109375" customWidth="1"/>
    <col min="13058" max="13058" width="17.5703125" customWidth="1"/>
    <col min="13059" max="13059" width="15.140625" customWidth="1"/>
    <col min="13313" max="13313" width="47.7109375" customWidth="1"/>
    <col min="13314" max="13314" width="17.5703125" customWidth="1"/>
    <col min="13315" max="13315" width="15.140625" customWidth="1"/>
    <col min="13569" max="13569" width="47.7109375" customWidth="1"/>
    <col min="13570" max="13570" width="17.5703125" customWidth="1"/>
    <col min="13571" max="13571" width="15.140625" customWidth="1"/>
    <col min="13825" max="13825" width="47.7109375" customWidth="1"/>
    <col min="13826" max="13826" width="17.5703125" customWidth="1"/>
    <col min="13827" max="13827" width="15.140625" customWidth="1"/>
    <col min="14081" max="14081" width="47.7109375" customWidth="1"/>
    <col min="14082" max="14082" width="17.5703125" customWidth="1"/>
    <col min="14083" max="14083" width="15.140625" customWidth="1"/>
    <col min="14337" max="14337" width="47.7109375" customWidth="1"/>
    <col min="14338" max="14338" width="17.5703125" customWidth="1"/>
    <col min="14339" max="14339" width="15.140625" customWidth="1"/>
    <col min="14593" max="14593" width="47.7109375" customWidth="1"/>
    <col min="14594" max="14594" width="17.5703125" customWidth="1"/>
    <col min="14595" max="14595" width="15.140625" customWidth="1"/>
    <col min="14849" max="14849" width="47.7109375" customWidth="1"/>
    <col min="14850" max="14850" width="17.5703125" customWidth="1"/>
    <col min="14851" max="14851" width="15.140625" customWidth="1"/>
    <col min="15105" max="15105" width="47.7109375" customWidth="1"/>
    <col min="15106" max="15106" width="17.5703125" customWidth="1"/>
    <col min="15107" max="15107" width="15.140625" customWidth="1"/>
    <col min="15361" max="15361" width="47.7109375" customWidth="1"/>
    <col min="15362" max="15362" width="17.5703125" customWidth="1"/>
    <col min="15363" max="15363" width="15.140625" customWidth="1"/>
    <col min="15617" max="15617" width="47.7109375" customWidth="1"/>
    <col min="15618" max="15618" width="17.5703125" customWidth="1"/>
    <col min="15619" max="15619" width="15.140625" customWidth="1"/>
    <col min="15873" max="15873" width="47.7109375" customWidth="1"/>
    <col min="15874" max="15874" width="17.5703125" customWidth="1"/>
    <col min="15875" max="15875" width="15.140625" customWidth="1"/>
    <col min="16129" max="16129" width="47.7109375" customWidth="1"/>
    <col min="16130" max="16130" width="17.5703125" customWidth="1"/>
    <col min="16131" max="16131" width="15.140625" customWidth="1"/>
  </cols>
  <sheetData>
    <row r="1" spans="1:5" ht="15.75" x14ac:dyDescent="0.25">
      <c r="A1" s="92" t="s">
        <v>279</v>
      </c>
      <c r="B1" s="92"/>
      <c r="C1" s="92"/>
      <c r="D1" s="92"/>
      <c r="E1" t="s">
        <v>268</v>
      </c>
    </row>
    <row r="2" spans="1:5" ht="15.75" x14ac:dyDescent="0.25">
      <c r="A2" s="94" t="s">
        <v>261</v>
      </c>
      <c r="B2" s="94"/>
      <c r="C2" s="94"/>
      <c r="D2" s="94"/>
    </row>
    <row r="3" spans="1:5" ht="15.75" thickBot="1" x14ac:dyDescent="0.3">
      <c r="A3" s="93"/>
      <c r="B3" s="93"/>
    </row>
    <row r="4" spans="1:5" s="74" customFormat="1" ht="16.5" thickBot="1" x14ac:dyDescent="0.3">
      <c r="A4" s="75" t="s">
        <v>1</v>
      </c>
      <c r="B4" s="76" t="s">
        <v>241</v>
      </c>
      <c r="C4" s="107" t="s">
        <v>242</v>
      </c>
      <c r="D4" s="108" t="s">
        <v>4</v>
      </c>
      <c r="E4" s="77" t="s">
        <v>141</v>
      </c>
    </row>
    <row r="5" spans="1:5" ht="15.75" x14ac:dyDescent="0.25">
      <c r="A5" s="68"/>
      <c r="B5" s="69"/>
      <c r="C5" s="109"/>
      <c r="D5" s="110"/>
      <c r="E5" s="78"/>
    </row>
    <row r="6" spans="1:5" ht="15.75" x14ac:dyDescent="0.25">
      <c r="A6" s="64" t="s">
        <v>243</v>
      </c>
      <c r="B6" s="65">
        <f>B7+B8+B9</f>
        <v>165000</v>
      </c>
      <c r="C6" s="65">
        <f t="shared" ref="C6:D6" si="0">C7+C8+C9</f>
        <v>165000</v>
      </c>
      <c r="D6" s="65">
        <f t="shared" si="0"/>
        <v>3559</v>
      </c>
      <c r="E6" s="83">
        <f>(D6/C6)</f>
        <v>2.1569696969696971E-2</v>
      </c>
    </row>
    <row r="7" spans="1:5" ht="15.75" x14ac:dyDescent="0.25">
      <c r="A7" s="71" t="s">
        <v>262</v>
      </c>
      <c r="B7" s="72">
        <v>150000</v>
      </c>
      <c r="C7" s="72">
        <v>150000</v>
      </c>
      <c r="D7" s="111"/>
      <c r="E7" s="83">
        <f t="shared" ref="E7:E16" si="1">(D7/C7)</f>
        <v>0</v>
      </c>
    </row>
    <row r="8" spans="1:5" ht="15.75" x14ac:dyDescent="0.25">
      <c r="A8" s="71" t="s">
        <v>295</v>
      </c>
      <c r="B8" s="72">
        <v>4000</v>
      </c>
      <c r="C8" s="72">
        <v>4000</v>
      </c>
      <c r="D8" s="111">
        <v>3559</v>
      </c>
      <c r="E8" s="83">
        <f t="shared" si="1"/>
        <v>0.88975000000000004</v>
      </c>
    </row>
    <row r="9" spans="1:5" ht="15.75" x14ac:dyDescent="0.25">
      <c r="A9" s="70" t="s">
        <v>263</v>
      </c>
      <c r="B9" s="112">
        <v>11000</v>
      </c>
      <c r="C9" s="112">
        <v>11000</v>
      </c>
      <c r="D9" s="111"/>
      <c r="E9" s="83">
        <f t="shared" si="1"/>
        <v>0</v>
      </c>
    </row>
    <row r="10" spans="1:5" ht="15.75" x14ac:dyDescent="0.25">
      <c r="A10" s="73"/>
      <c r="B10" s="113"/>
      <c r="C10" s="114"/>
      <c r="D10" s="111"/>
      <c r="E10" s="83"/>
    </row>
    <row r="11" spans="1:5" ht="15.75" x14ac:dyDescent="0.25">
      <c r="A11" s="64" t="s">
        <v>264</v>
      </c>
      <c r="B11" s="65">
        <v>0</v>
      </c>
      <c r="C11" s="114">
        <v>0</v>
      </c>
      <c r="D11" s="111">
        <v>0</v>
      </c>
      <c r="E11" s="83"/>
    </row>
    <row r="12" spans="1:5" ht="15.75" x14ac:dyDescent="0.25">
      <c r="A12" s="64"/>
      <c r="B12" s="65"/>
      <c r="C12" s="114"/>
      <c r="D12" s="111"/>
      <c r="E12" s="83"/>
    </row>
    <row r="13" spans="1:5" ht="15.75" x14ac:dyDescent="0.25">
      <c r="A13" s="71"/>
      <c r="B13" s="72"/>
      <c r="C13" s="114"/>
      <c r="D13" s="111"/>
      <c r="E13" s="83"/>
    </row>
    <row r="14" spans="1:5" ht="15.75" x14ac:dyDescent="0.25">
      <c r="A14" s="64" t="s">
        <v>265</v>
      </c>
      <c r="B14" s="65">
        <f>B15+B16</f>
        <v>2700</v>
      </c>
      <c r="C14" s="65">
        <f t="shared" ref="C14:D14" si="2">C15+C16</f>
        <v>732</v>
      </c>
      <c r="D14" s="65">
        <f t="shared" si="2"/>
        <v>0</v>
      </c>
      <c r="E14" s="83">
        <f t="shared" si="1"/>
        <v>0</v>
      </c>
    </row>
    <row r="15" spans="1:5" ht="15.75" x14ac:dyDescent="0.25">
      <c r="A15" s="71" t="s">
        <v>296</v>
      </c>
      <c r="B15" s="72">
        <v>2500</v>
      </c>
      <c r="C15" s="114">
        <v>532</v>
      </c>
      <c r="D15" s="111"/>
      <c r="E15" s="83">
        <f t="shared" si="1"/>
        <v>0</v>
      </c>
    </row>
    <row r="16" spans="1:5" ht="15.75" x14ac:dyDescent="0.25">
      <c r="A16" s="71" t="s">
        <v>297</v>
      </c>
      <c r="B16" s="72">
        <v>200</v>
      </c>
      <c r="C16" s="114">
        <v>200</v>
      </c>
      <c r="D16" s="111"/>
      <c r="E16" s="83">
        <f t="shared" si="1"/>
        <v>0</v>
      </c>
    </row>
    <row r="17" spans="1:5" ht="15.75" x14ac:dyDescent="0.25">
      <c r="A17" s="71"/>
      <c r="B17" s="72"/>
      <c r="C17" s="114"/>
      <c r="D17" s="111"/>
      <c r="E17" s="79"/>
    </row>
    <row r="18" spans="1:5" ht="15.75" x14ac:dyDescent="0.25">
      <c r="A18" s="71"/>
      <c r="B18" s="72"/>
      <c r="C18" s="114"/>
      <c r="D18" s="111"/>
      <c r="E18" s="79"/>
    </row>
    <row r="19" spans="1:5" ht="15.75" x14ac:dyDescent="0.25">
      <c r="A19" s="71"/>
      <c r="B19" s="72"/>
      <c r="C19" s="114"/>
      <c r="D19" s="111"/>
      <c r="E19" s="79"/>
    </row>
    <row r="20" spans="1:5" ht="15.75" x14ac:dyDescent="0.25">
      <c r="A20" s="71"/>
      <c r="B20" s="72"/>
      <c r="C20" s="114"/>
      <c r="D20" s="111"/>
      <c r="E20" s="79"/>
    </row>
    <row r="21" spans="1:5" ht="15.75" x14ac:dyDescent="0.25">
      <c r="A21" s="71"/>
      <c r="B21" s="72"/>
      <c r="C21" s="114"/>
      <c r="D21" s="111"/>
      <c r="E21" s="79"/>
    </row>
    <row r="22" spans="1:5" ht="15.75" x14ac:dyDescent="0.25">
      <c r="A22" s="64"/>
      <c r="B22" s="65"/>
      <c r="C22" s="114"/>
      <c r="D22" s="111"/>
      <c r="E22" s="79"/>
    </row>
    <row r="23" spans="1:5" ht="15.75" x14ac:dyDescent="0.25">
      <c r="A23" s="71"/>
      <c r="B23" s="72"/>
      <c r="C23" s="114"/>
      <c r="D23" s="111"/>
      <c r="E23" s="79"/>
    </row>
    <row r="24" spans="1:5" ht="15.75" x14ac:dyDescent="0.25">
      <c r="A24" s="71"/>
      <c r="B24" s="72"/>
      <c r="C24" s="114"/>
      <c r="D24" s="111"/>
      <c r="E24" s="79"/>
    </row>
    <row r="25" spans="1:5" ht="15.75" x14ac:dyDescent="0.25">
      <c r="A25" s="71"/>
      <c r="B25" s="72"/>
      <c r="C25" s="114"/>
      <c r="D25" s="111"/>
      <c r="E25" s="79"/>
    </row>
    <row r="26" spans="1:5" ht="15.75" x14ac:dyDescent="0.25">
      <c r="A26" s="71"/>
      <c r="B26" s="72"/>
      <c r="C26" s="114"/>
      <c r="D26" s="111"/>
      <c r="E26" s="79"/>
    </row>
    <row r="27" spans="1:5" ht="15.75" x14ac:dyDescent="0.25">
      <c r="A27" s="71"/>
      <c r="B27" s="72"/>
      <c r="C27" s="114"/>
      <c r="D27" s="111"/>
      <c r="E27" s="79"/>
    </row>
    <row r="28" spans="1:5" ht="15.75" x14ac:dyDescent="0.25">
      <c r="A28" s="71"/>
      <c r="B28" s="72"/>
      <c r="C28" s="114"/>
      <c r="D28" s="111"/>
      <c r="E28" s="79"/>
    </row>
    <row r="29" spans="1:5" ht="15" customHeight="1" thickBot="1" x14ac:dyDescent="0.3">
      <c r="A29" s="80"/>
      <c r="B29" s="81"/>
      <c r="C29" s="115"/>
      <c r="D29" s="116"/>
      <c r="E29" s="82"/>
    </row>
    <row r="30" spans="1:5" ht="16.5" thickBot="1" x14ac:dyDescent="0.3">
      <c r="A30" s="66" t="s">
        <v>266</v>
      </c>
      <c r="B30" s="67">
        <f>B6+B14</f>
        <v>167700</v>
      </c>
      <c r="C30" s="67">
        <f t="shared" ref="C30:D30" si="3">C6+C14</f>
        <v>165732</v>
      </c>
      <c r="D30" s="67">
        <f t="shared" si="3"/>
        <v>3559</v>
      </c>
      <c r="E30" s="84">
        <f>(D30/C30)</f>
        <v>2.1474428595563921E-2</v>
      </c>
    </row>
  </sheetData>
  <mergeCells count="3">
    <mergeCell ref="A3:B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672C-98A2-4C88-8698-9414877299E9}">
  <dimension ref="A1:F44"/>
  <sheetViews>
    <sheetView zoomScaleNormal="100" workbookViewId="0">
      <selection activeCell="I44" sqref="I44"/>
    </sheetView>
  </sheetViews>
  <sheetFormatPr defaultRowHeight="15" x14ac:dyDescent="0.25"/>
  <cols>
    <col min="1" max="1" width="5.85546875" customWidth="1"/>
    <col min="2" max="2" width="41" customWidth="1"/>
    <col min="3" max="3" width="13.28515625" customWidth="1"/>
    <col min="4" max="4" width="15.42578125" customWidth="1"/>
    <col min="5" max="5" width="10.85546875" customWidth="1"/>
    <col min="6" max="6" width="8.42578125" customWidth="1"/>
  </cols>
  <sheetData>
    <row r="1" spans="1:6" ht="15.75" thickBot="1" x14ac:dyDescent="0.3">
      <c r="A1" s="90" t="s">
        <v>280</v>
      </c>
      <c r="B1" s="91"/>
      <c r="C1" s="91"/>
      <c r="D1" s="91"/>
      <c r="E1" s="91"/>
      <c r="F1" t="s">
        <v>234</v>
      </c>
    </row>
    <row r="2" spans="1:6" s="47" customFormat="1" ht="32.25" thickBot="1" x14ac:dyDescent="0.3">
      <c r="A2" s="44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6" t="s">
        <v>141</v>
      </c>
    </row>
    <row r="3" spans="1:6" x14ac:dyDescent="0.25">
      <c r="A3" s="27" t="s">
        <v>5</v>
      </c>
      <c r="B3" s="43" t="s">
        <v>6</v>
      </c>
      <c r="C3" s="29">
        <v>83511000</v>
      </c>
      <c r="D3" s="29">
        <v>84570674</v>
      </c>
      <c r="E3" s="29">
        <v>39727035</v>
      </c>
      <c r="F3" s="30">
        <f>(E3/D3)</f>
        <v>0.46974953752881288</v>
      </c>
    </row>
    <row r="4" spans="1:6" x14ac:dyDescent="0.25">
      <c r="A4" s="22" t="s">
        <v>7</v>
      </c>
      <c r="B4" s="37" t="s">
        <v>8</v>
      </c>
      <c r="C4" s="24">
        <v>11832000</v>
      </c>
      <c r="D4" s="24">
        <v>11832000</v>
      </c>
      <c r="E4" s="24">
        <v>2147200</v>
      </c>
      <c r="F4" s="6">
        <f t="shared" ref="F4:F44" si="0">(E4/D4)</f>
        <v>0.18147396889790399</v>
      </c>
    </row>
    <row r="5" spans="1:6" x14ac:dyDescent="0.25">
      <c r="A5" s="22" t="s">
        <v>9</v>
      </c>
      <c r="B5" s="37" t="s">
        <v>10</v>
      </c>
      <c r="C5" s="24">
        <v>5357000</v>
      </c>
      <c r="D5" s="24">
        <v>5357000</v>
      </c>
      <c r="E5" s="24">
        <v>4400000</v>
      </c>
      <c r="F5" s="6">
        <f t="shared" si="0"/>
        <v>0.82135523613963035</v>
      </c>
    </row>
    <row r="6" spans="1:6" x14ac:dyDescent="0.25">
      <c r="A6" s="22" t="s">
        <v>153</v>
      </c>
      <c r="B6" s="37" t="s">
        <v>233</v>
      </c>
      <c r="C6" s="24">
        <v>60000</v>
      </c>
      <c r="D6" s="24">
        <v>60000</v>
      </c>
      <c r="E6" s="24">
        <v>0</v>
      </c>
      <c r="F6" s="6">
        <f t="shared" si="0"/>
        <v>0</v>
      </c>
    </row>
    <row r="7" spans="1:6" x14ac:dyDescent="0.25">
      <c r="A7" s="22" t="s">
        <v>11</v>
      </c>
      <c r="B7" s="37" t="s">
        <v>12</v>
      </c>
      <c r="C7" s="24">
        <v>900000</v>
      </c>
      <c r="D7" s="24">
        <v>900000</v>
      </c>
      <c r="E7" s="24">
        <v>261720</v>
      </c>
      <c r="F7" s="6">
        <f t="shared" si="0"/>
        <v>0.2908</v>
      </c>
    </row>
    <row r="8" spans="1:6" ht="26.25" x14ac:dyDescent="0.25">
      <c r="A8" s="22" t="s">
        <v>13</v>
      </c>
      <c r="B8" s="37" t="s">
        <v>281</v>
      </c>
      <c r="C8" s="24">
        <v>150000</v>
      </c>
      <c r="D8" s="24">
        <v>250000</v>
      </c>
      <c r="E8" s="24">
        <v>118000</v>
      </c>
      <c r="F8" s="6">
        <f t="shared" si="0"/>
        <v>0.47199999999999998</v>
      </c>
    </row>
    <row r="9" spans="1:6" ht="26.25" x14ac:dyDescent="0.25">
      <c r="A9" s="22" t="s">
        <v>15</v>
      </c>
      <c r="B9" s="37" t="s">
        <v>16</v>
      </c>
      <c r="C9" s="24">
        <v>790000</v>
      </c>
      <c r="D9" s="24">
        <v>690000</v>
      </c>
      <c r="E9" s="24">
        <v>448933</v>
      </c>
      <c r="F9" s="6">
        <f t="shared" si="0"/>
        <v>0.65062753623188407</v>
      </c>
    </row>
    <row r="10" spans="1:6" ht="26.25" x14ac:dyDescent="0.25">
      <c r="A10" s="22" t="s">
        <v>17</v>
      </c>
      <c r="B10" s="37" t="s">
        <v>18</v>
      </c>
      <c r="C10" s="24">
        <f>SUM(C3:C9)</f>
        <v>102600000</v>
      </c>
      <c r="D10" s="24">
        <f t="shared" ref="D10:E10" si="1">SUM(D3:D9)</f>
        <v>103659674</v>
      </c>
      <c r="E10" s="24">
        <f t="shared" si="1"/>
        <v>47102888</v>
      </c>
      <c r="F10" s="6">
        <f t="shared" si="0"/>
        <v>0.45439934530374848</v>
      </c>
    </row>
    <row r="11" spans="1:6" ht="39" x14ac:dyDescent="0.25">
      <c r="A11" s="22" t="s">
        <v>21</v>
      </c>
      <c r="B11" s="37" t="s">
        <v>22</v>
      </c>
      <c r="C11" s="24">
        <v>1700000</v>
      </c>
      <c r="D11" s="24">
        <v>1700000</v>
      </c>
      <c r="E11" s="24">
        <v>67392</v>
      </c>
      <c r="F11" s="6">
        <f t="shared" si="0"/>
        <v>3.9642352941176469E-2</v>
      </c>
    </row>
    <row r="12" spans="1:6" x14ac:dyDescent="0.25">
      <c r="A12" s="22" t="s">
        <v>23</v>
      </c>
      <c r="B12" s="37" t="s">
        <v>24</v>
      </c>
      <c r="C12" s="24">
        <v>200000</v>
      </c>
      <c r="D12" s="24">
        <v>200000</v>
      </c>
      <c r="E12" s="24">
        <v>0</v>
      </c>
      <c r="F12" s="6">
        <f t="shared" si="0"/>
        <v>0</v>
      </c>
    </row>
    <row r="13" spans="1:6" x14ac:dyDescent="0.25">
      <c r="A13" s="22" t="s">
        <v>25</v>
      </c>
      <c r="B13" s="37" t="s">
        <v>26</v>
      </c>
      <c r="C13" s="24">
        <f>SUM(C11:C12)</f>
        <v>1900000</v>
      </c>
      <c r="D13" s="24">
        <f t="shared" ref="D13:E13" si="2">SUM(D11:D12)</f>
        <v>1900000</v>
      </c>
      <c r="E13" s="24">
        <f t="shared" si="2"/>
        <v>67392</v>
      </c>
      <c r="F13" s="6">
        <f t="shared" si="0"/>
        <v>3.5469473684210523E-2</v>
      </c>
    </row>
    <row r="14" spans="1:6" x14ac:dyDescent="0.25">
      <c r="A14" s="23" t="s">
        <v>27</v>
      </c>
      <c r="B14" s="38" t="s">
        <v>28</v>
      </c>
      <c r="C14" s="25">
        <f>C10+C13</f>
        <v>104500000</v>
      </c>
      <c r="D14" s="25">
        <f t="shared" ref="D14:E14" si="3">D10+D13</f>
        <v>105559674</v>
      </c>
      <c r="E14" s="25">
        <f t="shared" si="3"/>
        <v>47170280</v>
      </c>
      <c r="F14" s="7">
        <f t="shared" si="0"/>
        <v>0.44685890181888965</v>
      </c>
    </row>
    <row r="15" spans="1:6" ht="26.25" x14ac:dyDescent="0.25">
      <c r="A15" s="23" t="s">
        <v>29</v>
      </c>
      <c r="B15" s="38" t="s">
        <v>30</v>
      </c>
      <c r="C15" s="25">
        <v>14820000</v>
      </c>
      <c r="D15" s="25">
        <v>14949951</v>
      </c>
      <c r="E15" s="25">
        <v>7699235</v>
      </c>
      <c r="F15" s="7">
        <f t="shared" si="0"/>
        <v>0.51500068461762849</v>
      </c>
    </row>
    <row r="16" spans="1:6" x14ac:dyDescent="0.25">
      <c r="A16" s="22" t="s">
        <v>31</v>
      </c>
      <c r="B16" s="37" t="s">
        <v>32</v>
      </c>
      <c r="C16" s="24">
        <v>0</v>
      </c>
      <c r="D16" s="24">
        <v>0</v>
      </c>
      <c r="E16" s="24">
        <v>6865631</v>
      </c>
      <c r="F16" s="6"/>
    </row>
    <row r="17" spans="1:6" x14ac:dyDescent="0.25">
      <c r="A17" s="22" t="s">
        <v>33</v>
      </c>
      <c r="B17" s="37" t="s">
        <v>34</v>
      </c>
      <c r="C17" s="24">
        <v>0</v>
      </c>
      <c r="D17" s="24">
        <v>0</v>
      </c>
      <c r="E17" s="24">
        <v>49138</v>
      </c>
      <c r="F17" s="6"/>
    </row>
    <row r="18" spans="1:6" ht="26.25" x14ac:dyDescent="0.25">
      <c r="A18" s="22" t="s">
        <v>37</v>
      </c>
      <c r="B18" s="37" t="s">
        <v>38</v>
      </c>
      <c r="C18" s="24">
        <v>0</v>
      </c>
      <c r="D18" s="24">
        <v>0</v>
      </c>
      <c r="E18" s="24">
        <v>784466</v>
      </c>
      <c r="F18" s="6"/>
    </row>
    <row r="19" spans="1:6" x14ac:dyDescent="0.25">
      <c r="A19" s="22" t="s">
        <v>39</v>
      </c>
      <c r="B19" s="37" t="s">
        <v>40</v>
      </c>
      <c r="C19" s="24">
        <v>200000</v>
      </c>
      <c r="D19" s="24">
        <v>200000</v>
      </c>
      <c r="E19" s="24">
        <v>0</v>
      </c>
      <c r="F19" s="6">
        <f t="shared" si="0"/>
        <v>0</v>
      </c>
    </row>
    <row r="20" spans="1:6" x14ac:dyDescent="0.25">
      <c r="A20" s="22" t="s">
        <v>41</v>
      </c>
      <c r="B20" s="37" t="s">
        <v>42</v>
      </c>
      <c r="C20" s="24">
        <v>800000</v>
      </c>
      <c r="D20" s="24">
        <v>800000</v>
      </c>
      <c r="E20" s="24">
        <v>361400</v>
      </c>
      <c r="F20" s="6">
        <f t="shared" si="0"/>
        <v>0.45174999999999998</v>
      </c>
    </row>
    <row r="21" spans="1:6" x14ac:dyDescent="0.25">
      <c r="A21" s="22" t="s">
        <v>43</v>
      </c>
      <c r="B21" s="37" t="s">
        <v>44</v>
      </c>
      <c r="C21" s="24">
        <f>C19+C20</f>
        <v>1000000</v>
      </c>
      <c r="D21" s="24">
        <f t="shared" ref="D21:E21" si="4">D19+D20</f>
        <v>1000000</v>
      </c>
      <c r="E21" s="24">
        <f t="shared" si="4"/>
        <v>361400</v>
      </c>
      <c r="F21" s="6">
        <f t="shared" si="0"/>
        <v>0.3614</v>
      </c>
    </row>
    <row r="22" spans="1:6" x14ac:dyDescent="0.25">
      <c r="A22" s="22" t="s">
        <v>45</v>
      </c>
      <c r="B22" s="37" t="s">
        <v>46</v>
      </c>
      <c r="C22" s="24">
        <v>1000000</v>
      </c>
      <c r="D22" s="24">
        <v>1119000</v>
      </c>
      <c r="E22" s="24">
        <v>439343</v>
      </c>
      <c r="F22" s="6">
        <f t="shared" si="0"/>
        <v>0.39262109025915998</v>
      </c>
    </row>
    <row r="23" spans="1:6" x14ac:dyDescent="0.25">
      <c r="A23" s="22" t="s">
        <v>47</v>
      </c>
      <c r="B23" s="37" t="s">
        <v>48</v>
      </c>
      <c r="C23" s="24">
        <v>100000</v>
      </c>
      <c r="D23" s="24">
        <v>100000</v>
      </c>
      <c r="E23" s="24">
        <v>30263</v>
      </c>
      <c r="F23" s="6">
        <f t="shared" si="0"/>
        <v>0.30263000000000001</v>
      </c>
    </row>
    <row r="24" spans="1:6" x14ac:dyDescent="0.25">
      <c r="A24" s="22" t="s">
        <v>49</v>
      </c>
      <c r="B24" s="37" t="s">
        <v>50</v>
      </c>
      <c r="C24" s="24">
        <f>C22+C23</f>
        <v>1100000</v>
      </c>
      <c r="D24" s="24">
        <f t="shared" ref="D24:E24" si="5">D22+D23</f>
        <v>1219000</v>
      </c>
      <c r="E24" s="24">
        <f t="shared" si="5"/>
        <v>469606</v>
      </c>
      <c r="F24" s="6">
        <f t="shared" si="0"/>
        <v>0.38523872026251027</v>
      </c>
    </row>
    <row r="25" spans="1:6" x14ac:dyDescent="0.25">
      <c r="A25" s="22" t="s">
        <v>51</v>
      </c>
      <c r="B25" s="37" t="s">
        <v>52</v>
      </c>
      <c r="C25" s="24">
        <v>500000</v>
      </c>
      <c r="D25" s="24">
        <v>500000</v>
      </c>
      <c r="E25" s="24">
        <v>59921</v>
      </c>
      <c r="F25" s="6">
        <f t="shared" si="0"/>
        <v>0.119842</v>
      </c>
    </row>
    <row r="26" spans="1:6" x14ac:dyDescent="0.25">
      <c r="A26" s="22" t="s">
        <v>53</v>
      </c>
      <c r="B26" s="37" t="s">
        <v>54</v>
      </c>
      <c r="C26" s="24">
        <v>1800000</v>
      </c>
      <c r="D26" s="24">
        <v>1800000</v>
      </c>
      <c r="E26" s="24">
        <v>694842</v>
      </c>
      <c r="F26" s="6">
        <f t="shared" si="0"/>
        <v>0.38602333333333333</v>
      </c>
    </row>
    <row r="27" spans="1:6" x14ac:dyDescent="0.25">
      <c r="A27" s="22" t="s">
        <v>55</v>
      </c>
      <c r="B27" s="37" t="s">
        <v>56</v>
      </c>
      <c r="C27" s="24">
        <v>200000</v>
      </c>
      <c r="D27" s="24">
        <v>200000</v>
      </c>
      <c r="E27" s="24">
        <v>89566</v>
      </c>
      <c r="F27" s="6">
        <f t="shared" si="0"/>
        <v>0.44783000000000001</v>
      </c>
    </row>
    <row r="28" spans="1:6" x14ac:dyDescent="0.25">
      <c r="A28" s="22" t="s">
        <v>57</v>
      </c>
      <c r="B28" s="37" t="s">
        <v>58</v>
      </c>
      <c r="C28" s="24">
        <f>C25+C26+C27</f>
        <v>2500000</v>
      </c>
      <c r="D28" s="24">
        <f t="shared" ref="D28:E28" si="6">D25+D26+D27</f>
        <v>2500000</v>
      </c>
      <c r="E28" s="24">
        <f t="shared" si="6"/>
        <v>844329</v>
      </c>
      <c r="F28" s="6">
        <f t="shared" si="0"/>
        <v>0.33773160000000002</v>
      </c>
    </row>
    <row r="29" spans="1:6" x14ac:dyDescent="0.25">
      <c r="A29" s="22" t="s">
        <v>61</v>
      </c>
      <c r="B29" s="37" t="s">
        <v>62</v>
      </c>
      <c r="C29" s="24">
        <v>300000</v>
      </c>
      <c r="D29" s="24">
        <v>300000</v>
      </c>
      <c r="E29" s="24">
        <v>112800</v>
      </c>
      <c r="F29" s="6">
        <f t="shared" si="0"/>
        <v>0.376</v>
      </c>
    </row>
    <row r="30" spans="1:6" x14ac:dyDescent="0.25">
      <c r="A30" s="22" t="s">
        <v>63</v>
      </c>
      <c r="B30" s="37" t="s">
        <v>64</v>
      </c>
      <c r="C30" s="24">
        <v>100000</v>
      </c>
      <c r="D30" s="24">
        <v>120000</v>
      </c>
      <c r="E30" s="24">
        <v>117000</v>
      </c>
      <c r="F30" s="6">
        <f t="shared" si="0"/>
        <v>0.97499999999999998</v>
      </c>
    </row>
    <row r="31" spans="1:6" ht="26.25" x14ac:dyDescent="0.25">
      <c r="A31" s="22" t="s">
        <v>65</v>
      </c>
      <c r="B31" s="37" t="s">
        <v>66</v>
      </c>
      <c r="C31" s="24">
        <v>1500000</v>
      </c>
      <c r="D31" s="24">
        <v>1466000</v>
      </c>
      <c r="E31" s="24">
        <v>660800</v>
      </c>
      <c r="F31" s="6">
        <f t="shared" si="0"/>
        <v>0.45075034106412004</v>
      </c>
    </row>
    <row r="32" spans="1:6" x14ac:dyDescent="0.25">
      <c r="A32" s="22" t="s">
        <v>67</v>
      </c>
      <c r="B32" s="37" t="s">
        <v>68</v>
      </c>
      <c r="C32" s="24">
        <v>2000000</v>
      </c>
      <c r="D32" s="24">
        <v>2000000</v>
      </c>
      <c r="E32" s="24">
        <v>950025</v>
      </c>
      <c r="F32" s="6">
        <f t="shared" si="0"/>
        <v>0.4750125</v>
      </c>
    </row>
    <row r="33" spans="1:6" x14ac:dyDescent="0.25">
      <c r="A33" s="22" t="s">
        <v>69</v>
      </c>
      <c r="B33" s="37" t="s">
        <v>70</v>
      </c>
      <c r="C33" s="24">
        <v>0</v>
      </c>
      <c r="D33" s="24">
        <v>0</v>
      </c>
      <c r="E33" s="24"/>
      <c r="F33" s="6"/>
    </row>
    <row r="34" spans="1:6" ht="26.25" x14ac:dyDescent="0.25">
      <c r="A34" s="22" t="s">
        <v>71</v>
      </c>
      <c r="B34" s="37" t="s">
        <v>72</v>
      </c>
      <c r="C34" s="24">
        <f>C28+C29+C30+C31+C32</f>
        <v>6400000</v>
      </c>
      <c r="D34" s="24">
        <f t="shared" ref="D34:E34" si="7">D28+D29+D30+D31+D32</f>
        <v>6386000</v>
      </c>
      <c r="E34" s="24">
        <f t="shared" si="7"/>
        <v>2684954</v>
      </c>
      <c r="F34" s="6">
        <f t="shared" si="0"/>
        <v>0.42044378327591608</v>
      </c>
    </row>
    <row r="35" spans="1:6" x14ac:dyDescent="0.25">
      <c r="A35" s="22" t="s">
        <v>73</v>
      </c>
      <c r="B35" s="37" t="s">
        <v>74</v>
      </c>
      <c r="C35" s="24">
        <v>150000</v>
      </c>
      <c r="D35" s="24">
        <v>65000</v>
      </c>
      <c r="E35" s="24">
        <v>35820</v>
      </c>
      <c r="F35" s="6">
        <f t="shared" si="0"/>
        <v>0.55107692307692313</v>
      </c>
    </row>
    <row r="36" spans="1:6" ht="26.25" x14ac:dyDescent="0.25">
      <c r="A36" s="22" t="s">
        <v>77</v>
      </c>
      <c r="B36" s="37" t="s">
        <v>78</v>
      </c>
      <c r="C36" s="24">
        <v>150000</v>
      </c>
      <c r="D36" s="24">
        <v>65000</v>
      </c>
      <c r="E36" s="24">
        <v>35820</v>
      </c>
      <c r="F36" s="6">
        <f t="shared" si="0"/>
        <v>0.55107692307692313</v>
      </c>
    </row>
    <row r="37" spans="1:6" ht="26.25" x14ac:dyDescent="0.25">
      <c r="A37" s="22" t="s">
        <v>79</v>
      </c>
      <c r="B37" s="37" t="s">
        <v>80</v>
      </c>
      <c r="C37" s="24">
        <v>2295000</v>
      </c>
      <c r="D37" s="24">
        <v>2295000</v>
      </c>
      <c r="E37" s="24">
        <v>544363</v>
      </c>
      <c r="F37" s="6">
        <f t="shared" si="0"/>
        <v>0.23719520697167756</v>
      </c>
    </row>
    <row r="38" spans="1:6" x14ac:dyDescent="0.25">
      <c r="A38" s="22" t="s">
        <v>87</v>
      </c>
      <c r="B38" s="37" t="s">
        <v>88</v>
      </c>
      <c r="C38" s="24">
        <v>50000</v>
      </c>
      <c r="D38" s="24">
        <v>50000</v>
      </c>
      <c r="E38" s="24">
        <v>2</v>
      </c>
      <c r="F38" s="6">
        <f t="shared" si="0"/>
        <v>4.0000000000000003E-5</v>
      </c>
    </row>
    <row r="39" spans="1:6" ht="26.25" x14ac:dyDescent="0.25">
      <c r="A39" s="22" t="s">
        <v>89</v>
      </c>
      <c r="B39" s="37" t="s">
        <v>90</v>
      </c>
      <c r="C39" s="24">
        <f>C37+C38</f>
        <v>2345000</v>
      </c>
      <c r="D39" s="24">
        <f t="shared" ref="D39:E39" si="8">D37+D38</f>
        <v>2345000</v>
      </c>
      <c r="E39" s="24">
        <f t="shared" si="8"/>
        <v>544365</v>
      </c>
      <c r="F39" s="6">
        <f t="shared" si="0"/>
        <v>0.23213859275053306</v>
      </c>
    </row>
    <row r="40" spans="1:6" x14ac:dyDescent="0.25">
      <c r="A40" s="23" t="s">
        <v>91</v>
      </c>
      <c r="B40" s="38" t="s">
        <v>92</v>
      </c>
      <c r="C40" s="25">
        <f>C21+C24+C34+C36+C39</f>
        <v>10995000</v>
      </c>
      <c r="D40" s="25">
        <f t="shared" ref="D40:E40" si="9">D21+D24+D34+D36+D39</f>
        <v>11015000</v>
      </c>
      <c r="E40" s="25">
        <f t="shared" si="9"/>
        <v>4096145</v>
      </c>
      <c r="F40" s="7">
        <f t="shared" si="0"/>
        <v>0.371869723104857</v>
      </c>
    </row>
    <row r="41" spans="1:6" ht="26.25" x14ac:dyDescent="0.25">
      <c r="A41" s="22" t="s">
        <v>127</v>
      </c>
      <c r="B41" s="37" t="s">
        <v>282</v>
      </c>
      <c r="C41" s="24">
        <v>5118000</v>
      </c>
      <c r="D41" s="24">
        <v>5118000</v>
      </c>
      <c r="E41" s="24">
        <v>118504</v>
      </c>
      <c r="F41" s="6">
        <f t="shared" si="0"/>
        <v>2.3154357170769833E-2</v>
      </c>
    </row>
    <row r="42" spans="1:6" ht="26.25" x14ac:dyDescent="0.25">
      <c r="A42" s="22" t="s">
        <v>129</v>
      </c>
      <c r="B42" s="37" t="s">
        <v>130</v>
      </c>
      <c r="C42" s="24">
        <v>1382000</v>
      </c>
      <c r="D42" s="24">
        <v>1382000</v>
      </c>
      <c r="E42" s="24">
        <v>31996</v>
      </c>
      <c r="F42" s="6">
        <f t="shared" si="0"/>
        <v>2.3151953690303907E-2</v>
      </c>
    </row>
    <row r="43" spans="1:6" ht="26.25" x14ac:dyDescent="0.25">
      <c r="A43" s="23" t="s">
        <v>131</v>
      </c>
      <c r="B43" s="38" t="s">
        <v>132</v>
      </c>
      <c r="C43" s="25">
        <f>C41+C42</f>
        <v>6500000</v>
      </c>
      <c r="D43" s="25">
        <f t="shared" ref="D43:E43" si="10">D41+D42</f>
        <v>6500000</v>
      </c>
      <c r="E43" s="25">
        <f t="shared" si="10"/>
        <v>150500</v>
      </c>
      <c r="F43" s="7">
        <f t="shared" si="0"/>
        <v>2.3153846153846153E-2</v>
      </c>
    </row>
    <row r="44" spans="1:6" ht="27" thickBot="1" x14ac:dyDescent="0.3">
      <c r="A44" s="39" t="s">
        <v>139</v>
      </c>
      <c r="B44" s="40" t="s">
        <v>140</v>
      </c>
      <c r="C44" s="41">
        <f>C14+C15+C40+C43</f>
        <v>136815000</v>
      </c>
      <c r="D44" s="41">
        <f t="shared" ref="D44:E44" si="11">D14+D15+D40+D43</f>
        <v>138024625</v>
      </c>
      <c r="E44" s="41">
        <f t="shared" si="11"/>
        <v>59116160</v>
      </c>
      <c r="F44" s="8">
        <f t="shared" si="0"/>
        <v>0.42830154401796056</v>
      </c>
    </row>
  </sheetData>
  <mergeCells count="1">
    <mergeCell ref="A1:E1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5A49-66C7-4865-B2E1-240A35480F68}">
  <dimension ref="A1:F48"/>
  <sheetViews>
    <sheetView topLeftCell="A22" zoomScaleNormal="100" workbookViewId="0">
      <selection activeCell="I48" sqref="I48"/>
    </sheetView>
  </sheetViews>
  <sheetFormatPr defaultRowHeight="15" x14ac:dyDescent="0.25"/>
  <cols>
    <col min="1" max="1" width="5.140625" customWidth="1"/>
    <col min="2" max="2" width="41" customWidth="1"/>
    <col min="3" max="3" width="13.42578125" customWidth="1"/>
    <col min="4" max="4" width="13.5703125" customWidth="1"/>
    <col min="5" max="5" width="11.7109375" customWidth="1"/>
    <col min="6" max="6" width="9.140625" customWidth="1"/>
    <col min="7" max="8" width="14" customWidth="1"/>
  </cols>
  <sheetData>
    <row r="1" spans="1:6" ht="15.75" thickBot="1" x14ac:dyDescent="0.3">
      <c r="A1" s="90" t="s">
        <v>239</v>
      </c>
      <c r="B1" s="91"/>
      <c r="C1" s="91"/>
      <c r="D1" s="91"/>
      <c r="E1" s="91"/>
      <c r="F1" t="s">
        <v>240</v>
      </c>
    </row>
    <row r="2" spans="1:6" s="5" customFormat="1" ht="32.25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3" t="s">
        <v>141</v>
      </c>
    </row>
    <row r="3" spans="1:6" x14ac:dyDescent="0.25">
      <c r="A3" s="27" t="s">
        <v>5</v>
      </c>
      <c r="B3" s="43" t="s">
        <v>6</v>
      </c>
      <c r="C3" s="29">
        <v>239810000</v>
      </c>
      <c r="D3" s="29">
        <v>241686635</v>
      </c>
      <c r="E3" s="29">
        <v>112522705</v>
      </c>
      <c r="F3" s="30">
        <f>(E3/D3)</f>
        <v>0.46557272395306426</v>
      </c>
    </row>
    <row r="4" spans="1:6" x14ac:dyDescent="0.25">
      <c r="A4" s="22" t="s">
        <v>7</v>
      </c>
      <c r="B4" s="37" t="s">
        <v>8</v>
      </c>
      <c r="C4" s="24">
        <v>13000000</v>
      </c>
      <c r="D4" s="24">
        <v>13000000</v>
      </c>
      <c r="E4" s="24">
        <v>2991853</v>
      </c>
      <c r="F4" s="6">
        <f t="shared" ref="F4:F48" si="0">(E4/D4)</f>
        <v>0.23014253846153845</v>
      </c>
    </row>
    <row r="5" spans="1:6" ht="26.25" x14ac:dyDescent="0.25">
      <c r="A5" s="22" t="s">
        <v>147</v>
      </c>
      <c r="B5" s="37" t="s">
        <v>235</v>
      </c>
      <c r="C5" s="24">
        <v>5000000</v>
      </c>
      <c r="D5" s="24">
        <v>5000000</v>
      </c>
      <c r="E5" s="24">
        <v>2262184</v>
      </c>
      <c r="F5" s="6">
        <f t="shared" si="0"/>
        <v>0.45243679999999997</v>
      </c>
    </row>
    <row r="6" spans="1:6" x14ac:dyDescent="0.25">
      <c r="A6" s="22" t="s">
        <v>151</v>
      </c>
      <c r="B6" s="37" t="s">
        <v>236</v>
      </c>
      <c r="C6" s="24">
        <v>3765000</v>
      </c>
      <c r="D6" s="24">
        <v>3765000</v>
      </c>
      <c r="E6" s="24">
        <v>0</v>
      </c>
      <c r="F6" s="6">
        <f t="shared" si="0"/>
        <v>0</v>
      </c>
    </row>
    <row r="7" spans="1:6" x14ac:dyDescent="0.25">
      <c r="A7" s="22" t="s">
        <v>9</v>
      </c>
      <c r="B7" s="37" t="s">
        <v>10</v>
      </c>
      <c r="C7" s="24">
        <v>7104000</v>
      </c>
      <c r="D7" s="24">
        <v>7104000</v>
      </c>
      <c r="E7" s="24">
        <v>1680000</v>
      </c>
      <c r="F7" s="6">
        <f t="shared" si="0"/>
        <v>0.23648648648648649</v>
      </c>
    </row>
    <row r="8" spans="1:6" x14ac:dyDescent="0.25">
      <c r="A8" s="22" t="s">
        <v>11</v>
      </c>
      <c r="B8" s="37" t="s">
        <v>12</v>
      </c>
      <c r="C8" s="24">
        <v>1031000</v>
      </c>
      <c r="D8" s="24">
        <v>1031000</v>
      </c>
      <c r="E8" s="24">
        <v>698460</v>
      </c>
      <c r="F8" s="6">
        <f t="shared" si="0"/>
        <v>0.67745877788554798</v>
      </c>
    </row>
    <row r="9" spans="1:6" x14ac:dyDescent="0.25">
      <c r="A9" s="22" t="s">
        <v>13</v>
      </c>
      <c r="B9" s="37" t="s">
        <v>14</v>
      </c>
      <c r="C9" s="24">
        <v>400000</v>
      </c>
      <c r="D9" s="24">
        <v>400000</v>
      </c>
      <c r="E9" s="24">
        <v>0</v>
      </c>
      <c r="F9" s="6">
        <f t="shared" si="0"/>
        <v>0</v>
      </c>
    </row>
    <row r="10" spans="1:6" ht="26.25" x14ac:dyDescent="0.25">
      <c r="A10" s="22" t="s">
        <v>15</v>
      </c>
      <c r="B10" s="37" t="s">
        <v>16</v>
      </c>
      <c r="C10" s="24">
        <v>4500000</v>
      </c>
      <c r="D10" s="24">
        <v>4500000</v>
      </c>
      <c r="E10" s="24">
        <v>2145172</v>
      </c>
      <c r="F10" s="6">
        <f t="shared" si="0"/>
        <v>0.4767048888888889</v>
      </c>
    </row>
    <row r="11" spans="1:6" ht="26.25" x14ac:dyDescent="0.25">
      <c r="A11" s="22" t="s">
        <v>17</v>
      </c>
      <c r="B11" s="37" t="s">
        <v>18</v>
      </c>
      <c r="C11" s="24">
        <f>SUM(C3:C10)</f>
        <v>274610000</v>
      </c>
      <c r="D11" s="24">
        <f t="shared" ref="D11:E11" si="1">SUM(D3:D10)</f>
        <v>276486635</v>
      </c>
      <c r="E11" s="24">
        <f t="shared" si="1"/>
        <v>122300374</v>
      </c>
      <c r="F11" s="6">
        <f t="shared" si="0"/>
        <v>0.442337380973225</v>
      </c>
    </row>
    <row r="12" spans="1:6" ht="26.25" customHeight="1" x14ac:dyDescent="0.25">
      <c r="A12" s="22" t="s">
        <v>21</v>
      </c>
      <c r="B12" s="37" t="s">
        <v>283</v>
      </c>
      <c r="C12" s="24">
        <v>3070000</v>
      </c>
      <c r="D12" s="24">
        <v>3070000</v>
      </c>
      <c r="E12" s="24">
        <v>2582521</v>
      </c>
      <c r="F12" s="6">
        <f t="shared" si="0"/>
        <v>0.8412120521172638</v>
      </c>
    </row>
    <row r="13" spans="1:6" x14ac:dyDescent="0.25">
      <c r="A13" s="22" t="s">
        <v>25</v>
      </c>
      <c r="B13" s="37" t="s">
        <v>26</v>
      </c>
      <c r="C13" s="24">
        <v>3070000</v>
      </c>
      <c r="D13" s="24">
        <v>3070000</v>
      </c>
      <c r="E13" s="24">
        <v>2582521</v>
      </c>
      <c r="F13" s="6">
        <f t="shared" si="0"/>
        <v>0.8412120521172638</v>
      </c>
    </row>
    <row r="14" spans="1:6" x14ac:dyDescent="0.25">
      <c r="A14" s="23" t="s">
        <v>27</v>
      </c>
      <c r="B14" s="38" t="s">
        <v>28</v>
      </c>
      <c r="C14" s="25">
        <f>C11+C13</f>
        <v>277680000</v>
      </c>
      <c r="D14" s="25">
        <f t="shared" ref="D14:E14" si="2">D11+D13</f>
        <v>279556635</v>
      </c>
      <c r="E14" s="25">
        <f t="shared" si="2"/>
        <v>124882895</v>
      </c>
      <c r="F14" s="6">
        <f t="shared" si="0"/>
        <v>0.44671769282099133</v>
      </c>
    </row>
    <row r="15" spans="1:6" ht="26.25" x14ac:dyDescent="0.25">
      <c r="A15" s="23" t="s">
        <v>29</v>
      </c>
      <c r="B15" s="38" t="s">
        <v>30</v>
      </c>
      <c r="C15" s="25">
        <v>34113000</v>
      </c>
      <c r="D15" s="25">
        <v>34356963</v>
      </c>
      <c r="E15" s="25">
        <v>16044127</v>
      </c>
      <c r="F15" s="6">
        <f t="shared" si="0"/>
        <v>0.46698327206627666</v>
      </c>
    </row>
    <row r="16" spans="1:6" x14ac:dyDescent="0.25">
      <c r="A16" s="22" t="s">
        <v>31</v>
      </c>
      <c r="B16" s="37" t="s">
        <v>32</v>
      </c>
      <c r="C16" s="24">
        <v>0</v>
      </c>
      <c r="D16" s="24">
        <v>0</v>
      </c>
      <c r="E16" s="24">
        <v>14702082</v>
      </c>
      <c r="F16" s="6"/>
    </row>
    <row r="17" spans="1:6" x14ac:dyDescent="0.25">
      <c r="A17" s="22" t="s">
        <v>237</v>
      </c>
      <c r="B17" s="37" t="s">
        <v>238</v>
      </c>
      <c r="C17" s="24">
        <v>0</v>
      </c>
      <c r="D17" s="24">
        <v>0</v>
      </c>
      <c r="E17" s="24">
        <v>947601</v>
      </c>
      <c r="F17" s="6"/>
    </row>
    <row r="18" spans="1:6" x14ac:dyDescent="0.25">
      <c r="A18" s="22" t="s">
        <v>33</v>
      </c>
      <c r="B18" s="37" t="s">
        <v>34</v>
      </c>
      <c r="C18" s="24">
        <v>0</v>
      </c>
      <c r="D18" s="24">
        <v>0</v>
      </c>
      <c r="E18" s="24">
        <v>133339</v>
      </c>
      <c r="F18" s="6"/>
    </row>
    <row r="19" spans="1:6" ht="26.25" x14ac:dyDescent="0.25">
      <c r="A19" s="22" t="s">
        <v>37</v>
      </c>
      <c r="B19" s="37" t="s">
        <v>38</v>
      </c>
      <c r="C19" s="24">
        <v>0</v>
      </c>
      <c r="D19" s="24">
        <v>0</v>
      </c>
      <c r="E19" s="24">
        <v>261105</v>
      </c>
      <c r="F19" s="6"/>
    </row>
    <row r="20" spans="1:6" x14ac:dyDescent="0.25">
      <c r="A20" s="22" t="s">
        <v>39</v>
      </c>
      <c r="B20" s="37" t="s">
        <v>40</v>
      </c>
      <c r="C20" s="24">
        <v>100000</v>
      </c>
      <c r="D20" s="24">
        <v>100000</v>
      </c>
      <c r="E20" s="24">
        <v>0</v>
      </c>
      <c r="F20" s="6">
        <f t="shared" si="0"/>
        <v>0</v>
      </c>
    </row>
    <row r="21" spans="1:6" x14ac:dyDescent="0.25">
      <c r="A21" s="22" t="s">
        <v>41</v>
      </c>
      <c r="B21" s="37" t="s">
        <v>42</v>
      </c>
      <c r="C21" s="24">
        <v>2000000</v>
      </c>
      <c r="D21" s="24">
        <v>2000130</v>
      </c>
      <c r="E21" s="24">
        <v>1576740</v>
      </c>
      <c r="F21" s="6">
        <f t="shared" si="0"/>
        <v>0.78831875928064676</v>
      </c>
    </row>
    <row r="22" spans="1:6" x14ac:dyDescent="0.25">
      <c r="A22" s="22" t="s">
        <v>43</v>
      </c>
      <c r="B22" s="37" t="s">
        <v>44</v>
      </c>
      <c r="C22" s="24">
        <f>C20+C21</f>
        <v>2100000</v>
      </c>
      <c r="D22" s="24">
        <f t="shared" ref="D22:E22" si="3">D20+D21</f>
        <v>2100130</v>
      </c>
      <c r="E22" s="24">
        <f t="shared" si="3"/>
        <v>1576740</v>
      </c>
      <c r="F22" s="6">
        <f t="shared" si="0"/>
        <v>0.75078209444177268</v>
      </c>
    </row>
    <row r="23" spans="1:6" x14ac:dyDescent="0.25">
      <c r="A23" s="22" t="s">
        <v>45</v>
      </c>
      <c r="B23" s="37" t="s">
        <v>46</v>
      </c>
      <c r="C23" s="24">
        <v>800000</v>
      </c>
      <c r="D23" s="24">
        <v>800000</v>
      </c>
      <c r="E23" s="24">
        <v>263550</v>
      </c>
      <c r="F23" s="6">
        <f t="shared" si="0"/>
        <v>0.32943749999999999</v>
      </c>
    </row>
    <row r="24" spans="1:6" x14ac:dyDescent="0.25">
      <c r="A24" s="22" t="s">
        <v>47</v>
      </c>
      <c r="B24" s="37" t="s">
        <v>48</v>
      </c>
      <c r="C24" s="24">
        <v>250000</v>
      </c>
      <c r="D24" s="24">
        <v>250000</v>
      </c>
      <c r="E24" s="24">
        <v>110884</v>
      </c>
      <c r="F24" s="6">
        <f t="shared" si="0"/>
        <v>0.44353599999999999</v>
      </c>
    </row>
    <row r="25" spans="1:6" x14ac:dyDescent="0.25">
      <c r="A25" s="22" t="s">
        <v>49</v>
      </c>
      <c r="B25" s="37" t="s">
        <v>50</v>
      </c>
      <c r="C25" s="24">
        <f>C23+C24</f>
        <v>1050000</v>
      </c>
      <c r="D25" s="24">
        <f t="shared" ref="D25:E25" si="4">D23+D24</f>
        <v>1050000</v>
      </c>
      <c r="E25" s="24">
        <f t="shared" si="4"/>
        <v>374434</v>
      </c>
      <c r="F25" s="6">
        <f t="shared" si="0"/>
        <v>0.35660380952380955</v>
      </c>
    </row>
    <row r="26" spans="1:6" x14ac:dyDescent="0.25">
      <c r="A26" s="22" t="s">
        <v>51</v>
      </c>
      <c r="B26" s="37" t="s">
        <v>52</v>
      </c>
      <c r="C26" s="24">
        <v>3200000</v>
      </c>
      <c r="D26" s="24">
        <v>3200000</v>
      </c>
      <c r="E26" s="24">
        <v>1033851</v>
      </c>
      <c r="F26" s="6">
        <f t="shared" si="0"/>
        <v>0.32307843749999998</v>
      </c>
    </row>
    <row r="27" spans="1:6" x14ac:dyDescent="0.25">
      <c r="A27" s="22" t="s">
        <v>53</v>
      </c>
      <c r="B27" s="37" t="s">
        <v>54</v>
      </c>
      <c r="C27" s="24">
        <v>3200000</v>
      </c>
      <c r="D27" s="24">
        <v>3200000</v>
      </c>
      <c r="E27" s="24">
        <v>735145</v>
      </c>
      <c r="F27" s="6">
        <f t="shared" si="0"/>
        <v>0.22973281249999999</v>
      </c>
    </row>
    <row r="28" spans="1:6" x14ac:dyDescent="0.25">
      <c r="A28" s="22" t="s">
        <v>55</v>
      </c>
      <c r="B28" s="37" t="s">
        <v>56</v>
      </c>
      <c r="C28" s="24">
        <v>1200000</v>
      </c>
      <c r="D28" s="24">
        <v>1200000</v>
      </c>
      <c r="E28" s="24">
        <v>744740</v>
      </c>
      <c r="F28" s="6">
        <f t="shared" si="0"/>
        <v>0.62061666666666671</v>
      </c>
    </row>
    <row r="29" spans="1:6" x14ac:dyDescent="0.25">
      <c r="A29" s="22" t="s">
        <v>57</v>
      </c>
      <c r="B29" s="37" t="s">
        <v>58</v>
      </c>
      <c r="C29" s="24">
        <f>C26+C27+C28</f>
        <v>7600000</v>
      </c>
      <c r="D29" s="24">
        <f t="shared" ref="D29:E29" si="5">D26+D27+D28</f>
        <v>7600000</v>
      </c>
      <c r="E29" s="24">
        <f t="shared" si="5"/>
        <v>2513736</v>
      </c>
      <c r="F29" s="6">
        <f t="shared" si="0"/>
        <v>0.33075473684210527</v>
      </c>
    </row>
    <row r="30" spans="1:6" x14ac:dyDescent="0.25">
      <c r="A30" s="22" t="s">
        <v>59</v>
      </c>
      <c r="B30" s="37" t="s">
        <v>60</v>
      </c>
      <c r="C30" s="24">
        <v>28250000</v>
      </c>
      <c r="D30" s="24">
        <v>28416055</v>
      </c>
      <c r="E30" s="24">
        <v>16024367</v>
      </c>
      <c r="F30" s="6">
        <f t="shared" si="0"/>
        <v>0.56391948143399917</v>
      </c>
    </row>
    <row r="31" spans="1:6" x14ac:dyDescent="0.25">
      <c r="A31" s="22" t="s">
        <v>63</v>
      </c>
      <c r="B31" s="37" t="s">
        <v>64</v>
      </c>
      <c r="C31" s="24">
        <v>1500000</v>
      </c>
      <c r="D31" s="24">
        <v>3050000</v>
      </c>
      <c r="E31" s="24">
        <v>2353137</v>
      </c>
      <c r="F31" s="6">
        <f t="shared" si="0"/>
        <v>0.7715203278688525</v>
      </c>
    </row>
    <row r="32" spans="1:6" ht="26.25" x14ac:dyDescent="0.25">
      <c r="A32" s="22" t="s">
        <v>65</v>
      </c>
      <c r="B32" s="37" t="s">
        <v>66</v>
      </c>
      <c r="C32" s="24">
        <v>100000</v>
      </c>
      <c r="D32" s="24">
        <v>170000</v>
      </c>
      <c r="E32" s="24">
        <v>115800</v>
      </c>
      <c r="F32" s="6">
        <f t="shared" si="0"/>
        <v>0.68117647058823527</v>
      </c>
    </row>
    <row r="33" spans="1:6" x14ac:dyDescent="0.25">
      <c r="A33" s="22" t="s">
        <v>67</v>
      </c>
      <c r="B33" s="37" t="s">
        <v>68</v>
      </c>
      <c r="C33" s="24">
        <v>2500000</v>
      </c>
      <c r="D33" s="24">
        <v>2430000</v>
      </c>
      <c r="E33" s="24">
        <v>1383238</v>
      </c>
      <c r="F33" s="6">
        <f t="shared" si="0"/>
        <v>0.56923374485596712</v>
      </c>
    </row>
    <row r="34" spans="1:6" ht="26.25" x14ac:dyDescent="0.25">
      <c r="A34" s="22" t="s">
        <v>71</v>
      </c>
      <c r="B34" s="37" t="s">
        <v>72</v>
      </c>
      <c r="C34" s="24">
        <f>C29+C30+C31+C32+C33</f>
        <v>39950000</v>
      </c>
      <c r="D34" s="24">
        <f t="shared" ref="D34:E34" si="6">D29+D30+D31+D32+D33</f>
        <v>41666055</v>
      </c>
      <c r="E34" s="24">
        <f t="shared" si="6"/>
        <v>22390278</v>
      </c>
      <c r="F34" s="6">
        <f t="shared" si="0"/>
        <v>0.53737456065855049</v>
      </c>
    </row>
    <row r="35" spans="1:6" x14ac:dyDescent="0.25">
      <c r="A35" s="22" t="s">
        <v>73</v>
      </c>
      <c r="B35" s="37" t="s">
        <v>74</v>
      </c>
      <c r="C35" s="24">
        <v>150000</v>
      </c>
      <c r="D35" s="24">
        <v>150000</v>
      </c>
      <c r="E35" s="24">
        <v>5870</v>
      </c>
      <c r="F35" s="6">
        <f t="shared" si="0"/>
        <v>3.9133333333333332E-2</v>
      </c>
    </row>
    <row r="36" spans="1:6" ht="26.25" x14ac:dyDescent="0.25">
      <c r="A36" s="22" t="s">
        <v>77</v>
      </c>
      <c r="B36" s="37" t="s">
        <v>78</v>
      </c>
      <c r="C36" s="24">
        <v>150000</v>
      </c>
      <c r="D36" s="24">
        <v>150000</v>
      </c>
      <c r="E36" s="24">
        <v>5870</v>
      </c>
      <c r="F36" s="6">
        <f t="shared" si="0"/>
        <v>3.9133333333333332E-2</v>
      </c>
    </row>
    <row r="37" spans="1:6" ht="26.25" x14ac:dyDescent="0.25">
      <c r="A37" s="22" t="s">
        <v>79</v>
      </c>
      <c r="B37" s="37" t="s">
        <v>80</v>
      </c>
      <c r="C37" s="24">
        <v>11610000</v>
      </c>
      <c r="D37" s="24">
        <v>12028500</v>
      </c>
      <c r="E37" s="24">
        <v>6259173</v>
      </c>
      <c r="F37" s="6">
        <f t="shared" si="0"/>
        <v>0.52036189051003867</v>
      </c>
    </row>
    <row r="38" spans="1:6" x14ac:dyDescent="0.25">
      <c r="A38" s="22" t="s">
        <v>87</v>
      </c>
      <c r="B38" s="37" t="s">
        <v>88</v>
      </c>
      <c r="C38" s="24">
        <v>50000</v>
      </c>
      <c r="D38" s="24">
        <v>50000</v>
      </c>
      <c r="E38" s="24">
        <v>2930</v>
      </c>
      <c r="F38" s="6">
        <f t="shared" si="0"/>
        <v>5.8599999999999999E-2</v>
      </c>
    </row>
    <row r="39" spans="1:6" ht="26.25" x14ac:dyDescent="0.25">
      <c r="A39" s="22" t="s">
        <v>89</v>
      </c>
      <c r="B39" s="37" t="s">
        <v>90</v>
      </c>
      <c r="C39" s="24">
        <f>C37+C38</f>
        <v>11660000</v>
      </c>
      <c r="D39" s="24">
        <f t="shared" ref="D39:E39" si="7">D37+D38</f>
        <v>12078500</v>
      </c>
      <c r="E39" s="24">
        <f t="shared" si="7"/>
        <v>6262103</v>
      </c>
      <c r="F39" s="6">
        <f t="shared" si="0"/>
        <v>0.51845038705137225</v>
      </c>
    </row>
    <row r="40" spans="1:6" x14ac:dyDescent="0.25">
      <c r="A40" s="23" t="s">
        <v>91</v>
      </c>
      <c r="B40" s="38" t="s">
        <v>92</v>
      </c>
      <c r="C40" s="25">
        <f>C22+C25+C34+C36+C39</f>
        <v>54910000</v>
      </c>
      <c r="D40" s="25">
        <f t="shared" ref="D40:E40" si="8">D22+D25+D34+D36+D39</f>
        <v>57044685</v>
      </c>
      <c r="E40" s="25">
        <f t="shared" si="8"/>
        <v>30609425</v>
      </c>
      <c r="F40" s="6">
        <f t="shared" si="0"/>
        <v>0.53658680033030248</v>
      </c>
    </row>
    <row r="41" spans="1:6" x14ac:dyDescent="0.25">
      <c r="A41" s="22" t="s">
        <v>125</v>
      </c>
      <c r="B41" s="37" t="s">
        <v>126</v>
      </c>
      <c r="C41" s="24">
        <v>0</v>
      </c>
      <c r="D41" s="24">
        <v>0</v>
      </c>
      <c r="E41" s="24">
        <v>0</v>
      </c>
      <c r="F41" s="6"/>
    </row>
    <row r="42" spans="1:6" x14ac:dyDescent="0.25">
      <c r="A42" s="22" t="s">
        <v>127</v>
      </c>
      <c r="B42" s="37" t="s">
        <v>128</v>
      </c>
      <c r="C42" s="24">
        <v>788000</v>
      </c>
      <c r="D42" s="24">
        <v>788000</v>
      </c>
      <c r="E42" s="24">
        <v>643756</v>
      </c>
      <c r="F42" s="6">
        <f t="shared" si="0"/>
        <v>0.81694923857868018</v>
      </c>
    </row>
    <row r="43" spans="1:6" ht="26.25" x14ac:dyDescent="0.25">
      <c r="A43" s="22" t="s">
        <v>129</v>
      </c>
      <c r="B43" s="37" t="s">
        <v>130</v>
      </c>
      <c r="C43" s="24">
        <v>212000</v>
      </c>
      <c r="D43" s="24">
        <v>212000</v>
      </c>
      <c r="E43" s="24">
        <v>173814</v>
      </c>
      <c r="F43" s="6">
        <f t="shared" si="0"/>
        <v>0.81987735849056609</v>
      </c>
    </row>
    <row r="44" spans="1:6" ht="26.25" x14ac:dyDescent="0.25">
      <c r="A44" s="23" t="s">
        <v>131</v>
      </c>
      <c r="B44" s="38" t="s">
        <v>132</v>
      </c>
      <c r="C44" s="25">
        <f>C42+C43</f>
        <v>1000000</v>
      </c>
      <c r="D44" s="25">
        <f t="shared" ref="D44:E44" si="9">D42+D43</f>
        <v>1000000</v>
      </c>
      <c r="E44" s="25">
        <f t="shared" si="9"/>
        <v>817570</v>
      </c>
      <c r="F44" s="6">
        <f t="shared" si="0"/>
        <v>0.81757000000000002</v>
      </c>
    </row>
    <row r="45" spans="1:6" s="101" customFormat="1" x14ac:dyDescent="0.25">
      <c r="A45" s="98"/>
      <c r="B45" s="99" t="s">
        <v>284</v>
      </c>
      <c r="C45" s="100">
        <v>2126000</v>
      </c>
      <c r="D45" s="100">
        <v>576000</v>
      </c>
      <c r="E45" s="100">
        <v>0</v>
      </c>
      <c r="F45" s="6">
        <f t="shared" si="0"/>
        <v>0</v>
      </c>
    </row>
    <row r="46" spans="1:6" s="101" customFormat="1" x14ac:dyDescent="0.25">
      <c r="A46" s="98"/>
      <c r="B46" s="99" t="s">
        <v>285</v>
      </c>
      <c r="C46" s="100">
        <v>574000</v>
      </c>
      <c r="D46" s="100">
        <v>155500</v>
      </c>
      <c r="E46" s="100">
        <v>0</v>
      </c>
      <c r="F46" s="6">
        <f t="shared" si="0"/>
        <v>0</v>
      </c>
    </row>
    <row r="47" spans="1:6" x14ac:dyDescent="0.25">
      <c r="A47" s="95"/>
      <c r="B47" s="96" t="s">
        <v>286</v>
      </c>
      <c r="C47" s="97">
        <f>C45+C46</f>
        <v>2700000</v>
      </c>
      <c r="D47" s="97">
        <f t="shared" ref="D47:E47" si="10">D45+D46</f>
        <v>731500</v>
      </c>
      <c r="E47" s="97">
        <f t="shared" si="10"/>
        <v>0</v>
      </c>
      <c r="F47" s="6">
        <f t="shared" si="0"/>
        <v>0</v>
      </c>
    </row>
    <row r="48" spans="1:6" ht="27" thickBot="1" x14ac:dyDescent="0.3">
      <c r="A48" s="39" t="s">
        <v>139</v>
      </c>
      <c r="B48" s="40" t="s">
        <v>140</v>
      </c>
      <c r="C48" s="41">
        <f>C14+C15+C40+C44+C47</f>
        <v>370403000</v>
      </c>
      <c r="D48" s="41">
        <f t="shared" ref="D48:E48" si="11">D14+D15+D40+D44+D47</f>
        <v>372689783</v>
      </c>
      <c r="E48" s="41">
        <f t="shared" si="11"/>
        <v>172354017</v>
      </c>
      <c r="F48" s="42">
        <f t="shared" si="0"/>
        <v>0.46245973155641884</v>
      </c>
    </row>
  </sheetData>
  <mergeCells count="1">
    <mergeCell ref="A1:E1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1.melléklet</vt:lpstr>
      <vt:lpstr>2.melléklet</vt:lpstr>
      <vt:lpstr>3. melléklet</vt:lpstr>
      <vt:lpstr>4. melléklet</vt:lpstr>
      <vt:lpstr>5. melléklet</vt:lpstr>
      <vt:lpstr>6.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 Kolbert</dc:creator>
  <cp:lastModifiedBy>Julianna Robotka</cp:lastModifiedBy>
  <cp:lastPrinted>2025-09-25T07:21:21Z</cp:lastPrinted>
  <dcterms:created xsi:type="dcterms:W3CDTF">2024-09-04T08:50:23Z</dcterms:created>
  <dcterms:modified xsi:type="dcterms:W3CDTF">2025-09-25T07:23:10Z</dcterms:modified>
</cp:coreProperties>
</file>