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J:\Testületi ülések\Testületi ülések 2025\Testületi ülés 2025.05.26\"/>
    </mc:Choice>
  </mc:AlternateContent>
  <xr:revisionPtr revIDLastSave="0" documentId="13_ncr:1_{767EAED0-B9BC-4CB3-9E3D-931E79EC156E}" xr6:coauthVersionLast="47" xr6:coauthVersionMax="47" xr10:uidLastSave="{00000000-0000-0000-0000-000000000000}"/>
  <bookViews>
    <workbookView xWindow="-120" yWindow="-120" windowWidth="29040" windowHeight="15840" tabRatio="778" xr2:uid="{00000000-000D-0000-FFFF-FFFF00000000}"/>
  </bookViews>
  <sheets>
    <sheet name="1. melléklet" sheetId="23" r:id="rId1"/>
    <sheet name="2. melléklet" sheetId="32" r:id="rId2"/>
    <sheet name="3. melléklet" sheetId="18" r:id="rId3"/>
    <sheet name="4. melléklet" sheetId="19" r:id="rId4"/>
    <sheet name="5. melléklet" sheetId="20" r:id="rId5"/>
    <sheet name="6. melléklet" sheetId="26" r:id="rId6"/>
    <sheet name="7. melléklet" sheetId="33" r:id="rId7"/>
    <sheet name="8. melléklet" sheetId="5" r:id="rId8"/>
    <sheet name="9. melléklet" sheetId="4" r:id="rId9"/>
    <sheet name="10. melléklet" sheetId="1" r:id="rId10"/>
    <sheet name="11.melléklet" sheetId="44" r:id="rId11"/>
    <sheet name="12. melléklet" sheetId="45" r:id="rId12"/>
    <sheet name="13. melléklet" sheetId="46" r:id="rId13"/>
    <sheet name="14. melléklet" sheetId="7" r:id="rId14"/>
    <sheet name="15. melléklet" sheetId="28" r:id="rId15"/>
    <sheet name="16. melléklet" sheetId="27" r:id="rId16"/>
    <sheet name="17. melléklet" sheetId="24" r:id="rId17"/>
    <sheet name="18. melléklet" sheetId="40" r:id="rId18"/>
    <sheet name="19.melléklet" sheetId="39" r:id="rId19"/>
    <sheet name="20. melléklet" sheetId="34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2Excel_BuiltIn_Print_Area_2_1" localSheetId="14">#REF!</definedName>
    <definedName name="_3Excel_BuiltIn_Print_Area_2_1" localSheetId="2">#REF!</definedName>
    <definedName name="_4Excel_BuiltIn_Print_Area_2_1" localSheetId="3">#REF!</definedName>
    <definedName name="_5Excel_BuiltIn_Print_Area_2_1" localSheetId="7">#REF!</definedName>
    <definedName name="_6Excel_BuiltIn_Print_Area_2_1" localSheetId="8">#REF!</definedName>
    <definedName name="_7Excel_BuiltIn_Print_Area_2_1" localSheetId="9">#REF!</definedName>
    <definedName name="_8Excel_BuiltIn_Print_Area_2_1" localSheetId="13">#REF!</definedName>
    <definedName name="_9Excel_BuiltIn_Print_Area_2_1">#REF!</definedName>
    <definedName name="_c">#REF!</definedName>
    <definedName name="Excel_BuiltIn__FilterDatabase_5" localSheetId="9">#REF!</definedName>
    <definedName name="Excel_BuiltIn__FilterDatabase_5" localSheetId="13">'[1]4. sz. melléklet'!#REF!</definedName>
    <definedName name="Excel_BuiltIn__FilterDatabase_5" localSheetId="14">#REF!</definedName>
    <definedName name="Excel_BuiltIn__FilterDatabase_5" localSheetId="2">#REF!</definedName>
    <definedName name="Excel_BuiltIn__FilterDatabase_5" localSheetId="3">#REF!</definedName>
    <definedName name="Excel_BuiltIn__FilterDatabase_5" localSheetId="7">'[1]4. sz. melléklet'!#REF!</definedName>
    <definedName name="Excel_BuiltIn__FilterDatabase_5" localSheetId="8">'[1]4. sz. melléklet'!#REF!</definedName>
    <definedName name="Excel_BuiltIn__FilterDatabase_5">#REF!</definedName>
    <definedName name="Excel_BuiltIn__FilterDatabase_5_1">'[2]4. sz. melléklet'!#REF!</definedName>
    <definedName name="Excel_BuiltIn__FilterDatabase_5_10">NA()</definedName>
    <definedName name="Excel_BuiltIn__FilterDatabase_5_11">'[3]4. sz. melléklet'!#REF!</definedName>
    <definedName name="Excel_BuiltIn__FilterDatabase_5_12">'[3]4. sz. melléklet'!#REF!</definedName>
    <definedName name="Excel_BuiltIn__FilterDatabase_5_13" localSheetId="9">#REF!</definedName>
    <definedName name="Excel_BuiltIn__FilterDatabase_5_13" localSheetId="13">#REF!</definedName>
    <definedName name="Excel_BuiltIn__FilterDatabase_5_13" localSheetId="14">#REF!</definedName>
    <definedName name="Excel_BuiltIn__FilterDatabase_5_13" localSheetId="2">#REF!</definedName>
    <definedName name="Excel_BuiltIn__FilterDatabase_5_13" localSheetId="3">#REF!</definedName>
    <definedName name="Excel_BuiltIn__FilterDatabase_5_13" localSheetId="7">#REF!</definedName>
    <definedName name="Excel_BuiltIn__FilterDatabase_5_13" localSheetId="8">#REF!</definedName>
    <definedName name="Excel_BuiltIn__FilterDatabase_5_13">#REF!</definedName>
    <definedName name="Excel_BuiltIn__FilterDatabase_5_15">'[4]4. sz. melléklet'!#REF!</definedName>
    <definedName name="Excel_BuiltIn__FilterDatabase_5_17" localSheetId="9">#REF!</definedName>
    <definedName name="Excel_BuiltIn__FilterDatabase_5_17" localSheetId="13">#REF!</definedName>
    <definedName name="Excel_BuiltIn__FilterDatabase_5_17" localSheetId="14">#REF!</definedName>
    <definedName name="Excel_BuiltIn__FilterDatabase_5_17" localSheetId="2">#REF!</definedName>
    <definedName name="Excel_BuiltIn__FilterDatabase_5_17" localSheetId="3">#REF!</definedName>
    <definedName name="Excel_BuiltIn__FilterDatabase_5_17" localSheetId="7">#REF!</definedName>
    <definedName name="Excel_BuiltIn__FilterDatabase_5_17" localSheetId="8">#REF!</definedName>
    <definedName name="Excel_BuiltIn__FilterDatabase_5_17">#REF!</definedName>
    <definedName name="Excel_BuiltIn__FilterDatabase_5_5">'[5]4.A sz. melléklet'!#REF!</definedName>
    <definedName name="Excel_BuiltIn__FilterDatabase_5_6">'[5]4.B-C. sz. melléklet'!#REF!</definedName>
    <definedName name="Excel_BuiltIn__FilterDatabase_5_7">NA()</definedName>
    <definedName name="Excel_BuiltIn__FilterDatabase_5_8">'[3]4. sz. melléklet'!#REF!</definedName>
    <definedName name="Excel_BuiltIn__FilterDatabase_5_9">'[3]4. sz. melléklet'!#REF!</definedName>
    <definedName name="Excel_BuiltIn_Print_Area_1" localSheetId="9">#REF!</definedName>
    <definedName name="Excel_BuiltIn_Print_Area_1" localSheetId="13">#REF!</definedName>
    <definedName name="Excel_BuiltIn_Print_Area_1" localSheetId="14">'15. melléklet'!#REF!</definedName>
    <definedName name="Excel_BuiltIn_Print_Area_1" localSheetId="2">#REF!</definedName>
    <definedName name="Excel_BuiltIn_Print_Area_1" localSheetId="3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Excel_BuiltIn_Print_Area_1_1">NA()</definedName>
    <definedName name="Excel_BuiltIn_Print_Area_1_15" localSheetId="9">#REF!</definedName>
    <definedName name="Excel_BuiltIn_Print_Area_1_15" localSheetId="13">#REF!</definedName>
    <definedName name="Excel_BuiltIn_Print_Area_1_15" localSheetId="14">#REF!</definedName>
    <definedName name="Excel_BuiltIn_Print_Area_1_15" localSheetId="2">#REF!</definedName>
    <definedName name="Excel_BuiltIn_Print_Area_1_15" localSheetId="3">#REF!</definedName>
    <definedName name="Excel_BuiltIn_Print_Area_1_15" localSheetId="7">#REF!</definedName>
    <definedName name="Excel_BuiltIn_Print_Area_1_15" localSheetId="8">#REF!</definedName>
    <definedName name="Excel_BuiltIn_Print_Area_1_15">#REF!</definedName>
    <definedName name="Excel_BuiltIn_Print_Area_1_21">'[5]18.'!#REF!</definedName>
    <definedName name="Excel_BuiltIn_Print_Area_1_22">'[5]19.'!#REF!</definedName>
    <definedName name="Excel_BuiltIn_Print_Area_2" localSheetId="9">#REF!</definedName>
    <definedName name="Excel_BuiltIn_Print_Area_2" localSheetId="13">#REF!</definedName>
    <definedName name="Excel_BuiltIn_Print_Area_2" localSheetId="14">#REF!</definedName>
    <definedName name="Excel_BuiltIn_Print_Area_2" localSheetId="2">#REF!</definedName>
    <definedName name="Excel_BuiltIn_Print_Area_2" localSheetId="3">#REF!</definedName>
    <definedName name="Excel_BuiltIn_Print_Area_2" localSheetId="7">#REF!</definedName>
    <definedName name="Excel_BuiltIn_Print_Area_2" localSheetId="8">#REF!</definedName>
    <definedName name="Excel_BuiltIn_Print_Area_2">#REF!</definedName>
    <definedName name="Excel_BuiltIn_Print_Area_2_1">#REF!</definedName>
    <definedName name="Excel_BuiltIn_Print_Area_2_15" localSheetId="9">#REF!</definedName>
    <definedName name="Excel_BuiltIn_Print_Area_2_15" localSheetId="13">#REF!</definedName>
    <definedName name="Excel_BuiltIn_Print_Area_2_15" localSheetId="14">#REF!</definedName>
    <definedName name="Excel_BuiltIn_Print_Area_2_15" localSheetId="2">#REF!</definedName>
    <definedName name="Excel_BuiltIn_Print_Area_2_15" localSheetId="3">#REF!</definedName>
    <definedName name="Excel_BuiltIn_Print_Area_2_15" localSheetId="7">#REF!</definedName>
    <definedName name="Excel_BuiltIn_Print_Area_2_15" localSheetId="8">#REF!</definedName>
    <definedName name="Excel_BuiltIn_Print_Area_2_15">#REF!</definedName>
    <definedName name="Excel_BuiltIn_Print_Area_2_5" localSheetId="9">#REF!</definedName>
    <definedName name="Excel_BuiltIn_Print_Area_2_5" localSheetId="13">#REF!</definedName>
    <definedName name="Excel_BuiltIn_Print_Area_2_5" localSheetId="14">#REF!</definedName>
    <definedName name="Excel_BuiltIn_Print_Area_2_5" localSheetId="2">#REF!</definedName>
    <definedName name="Excel_BuiltIn_Print_Area_2_5" localSheetId="3">#REF!</definedName>
    <definedName name="Excel_BuiltIn_Print_Area_2_5" localSheetId="7">#REF!</definedName>
    <definedName name="Excel_BuiltIn_Print_Area_2_5" localSheetId="8">#REF!</definedName>
    <definedName name="Excel_BuiltIn_Print_Area_2_5">#REF!</definedName>
    <definedName name="Excel_BuiltIn_Print_Area_2_6" localSheetId="9">#REF!</definedName>
    <definedName name="Excel_BuiltIn_Print_Area_2_6" localSheetId="13">#REF!</definedName>
    <definedName name="Excel_BuiltIn_Print_Area_2_6" localSheetId="14">#REF!</definedName>
    <definedName name="Excel_BuiltIn_Print_Area_2_6" localSheetId="2">#REF!</definedName>
    <definedName name="Excel_BuiltIn_Print_Area_2_6" localSheetId="3">#REF!</definedName>
    <definedName name="Excel_BuiltIn_Print_Area_2_6" localSheetId="7">#REF!</definedName>
    <definedName name="Excel_BuiltIn_Print_Area_2_6" localSheetId="8">#REF!</definedName>
    <definedName name="Excel_BuiltIn_Print_Area_2_6">#REF!</definedName>
    <definedName name="Excel_BuiltIn_Print_Titles_6">'[5]4.B-C. sz. melléklet'!#REF!</definedName>
    <definedName name="fff">#REF!</definedName>
    <definedName name="Maradvány">#REF!</definedName>
    <definedName name="_xlnm.Print_Titles" localSheetId="4">'5. melléklet'!$5:$7</definedName>
    <definedName name="_xlnm.Print_Area" localSheetId="0">'1. melléklet'!$A$1:$L$69</definedName>
    <definedName name="_xlnm.Print_Area" localSheetId="9">'10. melléklet'!$A$1:$E$14</definedName>
    <definedName name="_xlnm.Print_Area" localSheetId="11">'12. melléklet'!$A$1:$D$25</definedName>
    <definedName name="_xlnm.Print_Area" localSheetId="12">'13. melléklet'!$A$1:$D$21</definedName>
    <definedName name="_xlnm.Print_Area" localSheetId="13">'14. melléklet'!$A$1:$D$7</definedName>
    <definedName name="_xlnm.Print_Area" localSheetId="14">'15. melléklet'!$A$1:$I$38</definedName>
    <definedName name="_xlnm.Print_Area" localSheetId="16">'17. melléklet'!$A$1:$K$44</definedName>
    <definedName name="_xlnm.Print_Area" localSheetId="1">'2. melléklet'!$A$1:$H$74</definedName>
    <definedName name="_xlnm.Print_Area" localSheetId="2">'3. melléklet'!$A$1:$P$63</definedName>
    <definedName name="_xlnm.Print_Area" localSheetId="3">'4. melléklet'!$C$1:$R$36</definedName>
    <definedName name="_xlnm.Print_Area" localSheetId="4">'5. melléklet'!$A$1:$R$15</definedName>
    <definedName name="_xlnm.Print_Area" localSheetId="5">'6. melléklet'!$A$1:$R$25</definedName>
    <definedName name="SHARED_FORMULA_1_10_1_10_2" localSheetId="13">SUM(#REF!,#REF!,#REF!,#REF!,#REF!,#REF!)</definedName>
    <definedName name="SHARED_FORMULA_1_10_1_10_2" localSheetId="7">SUM(#REF!,#REF!,#REF!,#REF!,#REF!,#REF!)</definedName>
    <definedName name="SHARED_FORMULA_1_10_1_10_2" localSheetId="8">SUM(#REF!,#REF!,#REF!,#REF!,#REF!,#REF!)</definedName>
    <definedName name="SHARED_FORMULA_1_10_1_10_2">SUM(#REF!,#REF!,#REF!,#REF!,#REF!,#REF!)</definedName>
    <definedName name="SHARED_FORMULA_1_26_1_26_2" localSheetId="13">SUM(#REF!,#REF!,#REF!)</definedName>
    <definedName name="SHARED_FORMULA_1_26_1_26_2" localSheetId="7">SUM(#REF!,#REF!,#REF!)</definedName>
    <definedName name="SHARED_FORMULA_1_26_1_26_2" localSheetId="8">SUM(#REF!,#REF!,#REF!)</definedName>
    <definedName name="SHARED_FORMULA_1_26_1_26_2">SUM(#REF!,#REF!,#REF!)</definedName>
    <definedName name="SHARED_FORMULA_1_38_1_38_8" localSheetId="13">SUM(#REF!)</definedName>
    <definedName name="SHARED_FORMULA_1_38_1_38_8" localSheetId="7">SUM(#REF!)</definedName>
    <definedName name="SHARED_FORMULA_1_38_1_38_8" localSheetId="8">SUM(#REF!)</definedName>
    <definedName name="SHARED_FORMULA_1_38_1_38_8">SUM(#REF!)</definedName>
    <definedName name="SHARED_FORMULA_1_42_1_42_8" localSheetId="13">SUM(#REF!,#REF!)</definedName>
    <definedName name="SHARED_FORMULA_1_42_1_42_8" localSheetId="7">SUM(#REF!,#REF!)</definedName>
    <definedName name="SHARED_FORMULA_1_42_1_42_8" localSheetId="8">SUM(#REF!,#REF!)</definedName>
    <definedName name="SHARED_FORMULA_1_42_1_42_8">SUM(#REF!,#REF!)</definedName>
    <definedName name="SHARED_FORMULA_10_41_10_41_2" localSheetId="10">SUM(#REF!+#REF!+#REF!)</definedName>
    <definedName name="SHARED_FORMULA_10_41_10_41_2" localSheetId="11">SUM(#REF!+#REF!+#REF!)</definedName>
    <definedName name="SHARED_FORMULA_10_41_10_41_2" localSheetId="12">SUM(#REF!+#REF!+#REF!)</definedName>
    <definedName name="SHARED_FORMULA_10_41_10_41_2" localSheetId="13">SUM(#REF!+#REF!+#REF!)</definedName>
    <definedName name="SHARED_FORMULA_10_41_10_41_2" localSheetId="7">SUM(#REF!+#REF!+#REF!)</definedName>
    <definedName name="SHARED_FORMULA_10_41_10_41_2" localSheetId="8">SUM(#REF!+#REF!+#REF!)</definedName>
    <definedName name="SHARED_FORMULA_10_41_10_41_2">SUM(#REF!+#REF!+#REF!)</definedName>
    <definedName name="SHARED_FORMULA_10_5_10_5_2" localSheetId="10">SUM(#REF!+#REF!+#REF!)</definedName>
    <definedName name="SHARED_FORMULA_10_5_10_5_2" localSheetId="11">SUM(#REF!+#REF!+#REF!)</definedName>
    <definedName name="SHARED_FORMULA_10_5_10_5_2" localSheetId="12">SUM(#REF!+#REF!+#REF!)</definedName>
    <definedName name="SHARED_FORMULA_10_5_10_5_2" localSheetId="13">SUM(#REF!+#REF!+#REF!)</definedName>
    <definedName name="SHARED_FORMULA_10_5_10_5_2" localSheetId="7">SUM(#REF!+#REF!+#REF!)</definedName>
    <definedName name="SHARED_FORMULA_10_5_10_5_2" localSheetId="8">SUM(#REF!+#REF!+#REF!)</definedName>
    <definedName name="SHARED_FORMULA_10_5_10_5_2">SUM(#REF!+#REF!+#REF!)</definedName>
    <definedName name="SHARED_FORMULA_11_40_11_40_2" localSheetId="10">SUM(#REF!+#REF!+#REF!)</definedName>
    <definedName name="SHARED_FORMULA_11_40_11_40_2" localSheetId="11">SUM(#REF!+#REF!+#REF!)</definedName>
    <definedName name="SHARED_FORMULA_11_40_11_40_2" localSheetId="12">SUM(#REF!+#REF!+#REF!)</definedName>
    <definedName name="SHARED_FORMULA_11_40_11_40_2" localSheetId="13">SUM(#REF!+#REF!+#REF!)</definedName>
    <definedName name="SHARED_FORMULA_11_40_11_40_2" localSheetId="7">SUM(#REF!+#REF!+#REF!)</definedName>
    <definedName name="SHARED_FORMULA_11_40_11_40_2" localSheetId="8">SUM(#REF!+#REF!+#REF!)</definedName>
    <definedName name="SHARED_FORMULA_11_40_11_40_2">SUM(#REF!+#REF!+#REF!)</definedName>
    <definedName name="SHARED_FORMULA_11_5_11_5_2" localSheetId="10">SUM(#REF!+#REF!+#REF!)</definedName>
    <definedName name="SHARED_FORMULA_11_5_11_5_2" localSheetId="11">SUM(#REF!+#REF!+#REF!)</definedName>
    <definedName name="SHARED_FORMULA_11_5_11_5_2" localSheetId="12">SUM(#REF!+#REF!+#REF!)</definedName>
    <definedName name="SHARED_FORMULA_11_5_11_5_2" localSheetId="13">SUM(#REF!+#REF!+#REF!)</definedName>
    <definedName name="SHARED_FORMULA_11_5_11_5_2" localSheetId="7">SUM(#REF!+#REF!+#REF!)</definedName>
    <definedName name="SHARED_FORMULA_11_5_11_5_2" localSheetId="8">SUM(#REF!+#REF!+#REF!)</definedName>
    <definedName name="SHARED_FORMULA_11_5_11_5_2">SUM(#REF!+#REF!+#REF!)</definedName>
    <definedName name="SHARED_FORMULA_12_13_12_13_3" localSheetId="10">SUM(#REF!+#REF!+#REF!)</definedName>
    <definedName name="SHARED_FORMULA_12_13_12_13_3" localSheetId="11">SUM(#REF!+#REF!+#REF!)</definedName>
    <definedName name="SHARED_FORMULA_12_13_12_13_3" localSheetId="12">SUM(#REF!+#REF!+#REF!)</definedName>
    <definedName name="SHARED_FORMULA_12_13_12_13_3" localSheetId="13">SUM(#REF!+#REF!+#REF!)</definedName>
    <definedName name="SHARED_FORMULA_12_13_12_13_3" localSheetId="7">SUM(#REF!+#REF!+#REF!)</definedName>
    <definedName name="SHARED_FORMULA_12_13_12_13_3" localSheetId="8">SUM(#REF!+#REF!+#REF!)</definedName>
    <definedName name="SHARED_FORMULA_12_13_12_13_3">SUM(#REF!+#REF!+#REF!)</definedName>
    <definedName name="SHARED_FORMULA_12_133_12_133_5" localSheetId="13">SUM(#REF!)-#REF!-#REF!-#REF!</definedName>
    <definedName name="SHARED_FORMULA_12_133_12_133_5" localSheetId="7">SUM(#REF!)-#REF!-#REF!-#REF!</definedName>
    <definedName name="SHARED_FORMULA_12_133_12_133_5" localSheetId="8">SUM(#REF!)-#REF!-#REF!-#REF!</definedName>
    <definedName name="SHARED_FORMULA_12_133_12_133_5">SUM(#REF!)-#REF!-#REF!-#REF!</definedName>
    <definedName name="SHARED_FORMULA_12_40_12_40_2" localSheetId="13">SUM(#REF!+#REF!+#REF!)</definedName>
    <definedName name="SHARED_FORMULA_12_40_12_40_2" localSheetId="7">SUM(#REF!+#REF!+#REF!)</definedName>
    <definedName name="SHARED_FORMULA_12_40_12_40_2" localSheetId="8">SUM(#REF!+#REF!+#REF!)</definedName>
    <definedName name="SHARED_FORMULA_12_40_12_40_2">SUM(#REF!+#REF!+#REF!)</definedName>
    <definedName name="SHARED_FORMULA_12_5_12_5_2" localSheetId="13">SUM(#REF!+#REF!+#REF!)</definedName>
    <definedName name="SHARED_FORMULA_12_5_12_5_2" localSheetId="7">SUM(#REF!+#REF!+#REF!)</definedName>
    <definedName name="SHARED_FORMULA_12_5_12_5_2" localSheetId="8">SUM(#REF!+#REF!+#REF!)</definedName>
    <definedName name="SHARED_FORMULA_12_5_12_5_2">SUM(#REF!+#REF!+#REF!)</definedName>
    <definedName name="SHARED_FORMULA_12_5_12_5_3" localSheetId="13">SUM(#REF!+#REF!+#REF!)</definedName>
    <definedName name="SHARED_FORMULA_12_5_12_5_3" localSheetId="7">SUM(#REF!+#REF!+#REF!)</definedName>
    <definedName name="SHARED_FORMULA_12_5_12_5_3" localSheetId="8">SUM(#REF!+#REF!+#REF!)</definedName>
    <definedName name="SHARED_FORMULA_12_5_12_5_3">SUM(#REF!+#REF!+#REF!)</definedName>
    <definedName name="SHARED_FORMULA_12_6_12_6_0" localSheetId="13">#REF!/#REF!*100</definedName>
    <definedName name="SHARED_FORMULA_12_6_12_6_0" localSheetId="7">#REF!/#REF!*100</definedName>
    <definedName name="SHARED_FORMULA_12_6_12_6_0" localSheetId="8">#REF!/#REF!*100</definedName>
    <definedName name="SHARED_FORMULA_12_6_12_6_0">#REF!/#REF!*100</definedName>
    <definedName name="SHARED_FORMULA_13_105_13_105_5" localSheetId="13">SUM(#REF!)-#REF!</definedName>
    <definedName name="SHARED_FORMULA_13_105_13_105_5" localSheetId="7">SUM(#REF!)-#REF!</definedName>
    <definedName name="SHARED_FORMULA_13_105_13_105_5" localSheetId="8">SUM(#REF!)-#REF!</definedName>
    <definedName name="SHARED_FORMULA_13_105_13_105_5">SUM(#REF!)-#REF!</definedName>
    <definedName name="SHARED_FORMULA_13_3_13_3_5" localSheetId="13">SUM(#REF!)-#REF!</definedName>
    <definedName name="SHARED_FORMULA_13_3_13_3_5" localSheetId="7">SUM(#REF!)-#REF!</definedName>
    <definedName name="SHARED_FORMULA_13_3_13_3_5" localSheetId="8">SUM(#REF!)-#REF!</definedName>
    <definedName name="SHARED_FORMULA_13_3_13_3_5">SUM(#REF!)-#REF!</definedName>
    <definedName name="SHARED_FORMULA_13_41_13_41_5" localSheetId="13">SUM(#REF!)-#REF!</definedName>
    <definedName name="SHARED_FORMULA_13_41_13_41_5" localSheetId="7">SUM(#REF!)-#REF!</definedName>
    <definedName name="SHARED_FORMULA_13_41_13_41_5" localSheetId="8">SUM(#REF!)-#REF!</definedName>
    <definedName name="SHARED_FORMULA_13_41_13_41_5">SUM(#REF!)-#REF!</definedName>
    <definedName name="SHARED_FORMULA_13_73_13_73_5" localSheetId="13">SUM(#REF!)-#REF!</definedName>
    <definedName name="SHARED_FORMULA_13_73_13_73_5" localSheetId="7">SUM(#REF!)-#REF!</definedName>
    <definedName name="SHARED_FORMULA_13_73_13_73_5" localSheetId="8">SUM(#REF!)-#REF!</definedName>
    <definedName name="SHARED_FORMULA_13_73_13_73_5">SUM(#REF!)-#REF!</definedName>
    <definedName name="SHARED_FORMULA_13_9_13_9_3" localSheetId="13">SUM(#REF!+#REF!+#REF!)</definedName>
    <definedName name="SHARED_FORMULA_13_9_13_9_3" localSheetId="7">SUM(#REF!+#REF!+#REF!)</definedName>
    <definedName name="SHARED_FORMULA_13_9_13_9_3" localSheetId="8">SUM(#REF!+#REF!+#REF!)</definedName>
    <definedName name="SHARED_FORMULA_13_9_13_9_3">SUM(#REF!+#REF!+#REF!)</definedName>
    <definedName name="SHARED_FORMULA_14_102_14_102_5" localSheetId="13">#REF!</definedName>
    <definedName name="SHARED_FORMULA_14_102_14_102_5" localSheetId="7">#REF!</definedName>
    <definedName name="SHARED_FORMULA_14_102_14_102_5" localSheetId="8">#REF!</definedName>
    <definedName name="SHARED_FORMULA_14_102_14_102_5">#REF!</definedName>
    <definedName name="SHARED_FORMULA_14_121_14_121_5" localSheetId="13">#REF!+#REF!+#REF!+#REF!</definedName>
    <definedName name="SHARED_FORMULA_14_121_14_121_5" localSheetId="7">#REF!+#REF!+#REF!+#REF!</definedName>
    <definedName name="SHARED_FORMULA_14_121_14_121_5" localSheetId="8">#REF!+#REF!+#REF!+#REF!</definedName>
    <definedName name="SHARED_FORMULA_14_121_14_121_5">#REF!+#REF!+#REF!+#REF!</definedName>
    <definedName name="SHARED_FORMULA_14_131_14_131_5" localSheetId="13">#REF!+#REF!+#REF!+#REF!+#REF!+#REF!+#REF!+#REF!+#REF!+#REF!+#REF!+#REF!+#REF!+#REF!+#REF!+#REF!+#REF!+#REF!+#REF!+#REF!+#REF!+#REF!+#REF!</definedName>
    <definedName name="SHARED_FORMULA_14_131_14_131_5" localSheetId="7">#REF!+#REF!+#REF!+#REF!+#REF!+#REF!+#REF!+#REF!+#REF!+#REF!+#REF!+#REF!+#REF!+#REF!+#REF!+#REF!+#REF!+#REF!+#REF!+#REF!+#REF!+#REF!+#REF!</definedName>
    <definedName name="SHARED_FORMULA_14_131_14_131_5" localSheetId="8">#REF!+#REF!+#REF!+#REF!+#REF!+#REF!+#REF!+#REF!+#REF!+#REF!+#REF!+#REF!+#REF!+#REF!+#REF!+#REF!+#REF!+#REF!+#REF!+#REF!+#REF!+#REF!+#REF!</definedName>
    <definedName name="SHARED_FORMULA_14_131_14_131_5">#REF!+#REF!+#REF!+#REF!+#REF!+#REF!+#REF!+#REF!+#REF!+#REF!+#REF!+#REF!+#REF!+#REF!+#REF!+#REF!+#REF!+#REF!+#REF!+#REF!+#REF!+#REF!+#REF!</definedName>
    <definedName name="SHARED_FORMULA_14_150_14_150_5" localSheetId="13">#REF!+#REF!</definedName>
    <definedName name="SHARED_FORMULA_14_150_14_150_5" localSheetId="7">#REF!+#REF!</definedName>
    <definedName name="SHARED_FORMULA_14_150_14_150_5" localSheetId="8">#REF!+#REF!</definedName>
    <definedName name="SHARED_FORMULA_14_150_14_150_5">#REF!+#REF!</definedName>
    <definedName name="SHARED_FORMULA_14_151_14_151_5" localSheetId="13">#REF!-#REF!</definedName>
    <definedName name="SHARED_FORMULA_14_151_14_151_5" localSheetId="7">#REF!-#REF!</definedName>
    <definedName name="SHARED_FORMULA_14_151_14_151_5" localSheetId="8">#REF!-#REF!</definedName>
    <definedName name="SHARED_FORMULA_14_151_14_151_5">#REF!-#REF!</definedName>
    <definedName name="SHARED_FORMULA_14_71_14_71_5" localSheetId="13">#REF!+#REF!+#REF!+#REF!</definedName>
    <definedName name="SHARED_FORMULA_14_71_14_71_5" localSheetId="7">#REF!+#REF!+#REF!+#REF!</definedName>
    <definedName name="SHARED_FORMULA_14_71_14_71_5" localSheetId="8">#REF!+#REF!+#REF!+#REF!</definedName>
    <definedName name="SHARED_FORMULA_14_71_14_71_5">#REF!+#REF!+#REF!+#REF!</definedName>
    <definedName name="SHARED_FORMULA_14_72_14_72_5" localSheetId="13">#REF!+#REF!+#REF!+#REF!</definedName>
    <definedName name="SHARED_FORMULA_14_72_14_72_5" localSheetId="7">#REF!+#REF!+#REF!+#REF!</definedName>
    <definedName name="SHARED_FORMULA_14_72_14_72_5" localSheetId="8">#REF!+#REF!+#REF!+#REF!</definedName>
    <definedName name="SHARED_FORMULA_14_72_14_72_5">#REF!+#REF!+#REF!+#REF!</definedName>
    <definedName name="SHARED_FORMULA_14_73_14_73_5" localSheetId="13">#REF!+#REF!+#REF!+#REF!</definedName>
    <definedName name="SHARED_FORMULA_14_73_14_73_5" localSheetId="7">#REF!+#REF!+#REF!+#REF!</definedName>
    <definedName name="SHARED_FORMULA_14_73_14_73_5" localSheetId="8">#REF!+#REF!+#REF!+#REF!</definedName>
    <definedName name="SHARED_FORMULA_14_73_14_73_5">#REF!+#REF!+#REF!+#REF!</definedName>
    <definedName name="SHARED_FORMULA_14_74_14_74_5" localSheetId="13">#REF!+#REF!+#REF!+#REF!</definedName>
    <definedName name="SHARED_FORMULA_14_74_14_74_5" localSheetId="7">#REF!+#REF!+#REF!+#REF!</definedName>
    <definedName name="SHARED_FORMULA_14_74_14_74_5" localSheetId="8">#REF!+#REF!+#REF!+#REF!</definedName>
    <definedName name="SHARED_FORMULA_14_74_14_74_5">#REF!+#REF!+#REF!+#REF!</definedName>
    <definedName name="SHARED_FORMULA_14_75_14_75_5" localSheetId="13">#REF!+#REF!+#REF!+#REF!</definedName>
    <definedName name="SHARED_FORMULA_14_75_14_75_5" localSheetId="7">#REF!+#REF!+#REF!+#REF!</definedName>
    <definedName name="SHARED_FORMULA_14_75_14_75_5" localSheetId="8">#REF!+#REF!+#REF!+#REF!</definedName>
    <definedName name="SHARED_FORMULA_14_75_14_75_5">#REF!+#REF!+#REF!+#REF!</definedName>
    <definedName name="SHARED_FORMULA_14_86_14_86_5" localSheetId="13">#REF!+#REF!</definedName>
    <definedName name="SHARED_FORMULA_14_86_14_86_5" localSheetId="7">#REF!+#REF!</definedName>
    <definedName name="SHARED_FORMULA_14_86_14_86_5" localSheetId="8">#REF!+#REF!</definedName>
    <definedName name="SHARED_FORMULA_14_86_14_86_5">#REF!+#REF!</definedName>
    <definedName name="SHARED_FORMULA_14_9_14_9_3" localSheetId="13">SUM(#REF!+#REF!+#REF!)</definedName>
    <definedName name="SHARED_FORMULA_14_9_14_9_3" localSheetId="7">SUM(#REF!+#REF!+#REF!)</definedName>
    <definedName name="SHARED_FORMULA_14_9_14_9_3" localSheetId="8">SUM(#REF!+#REF!+#REF!)</definedName>
    <definedName name="SHARED_FORMULA_14_9_14_9_3">SUM(#REF!+#REF!+#REF!)</definedName>
    <definedName name="SHARED_FORMULA_16_112_16_112_5" localSheetId="13">#REF!</definedName>
    <definedName name="SHARED_FORMULA_16_112_16_112_5" localSheetId="7">#REF!</definedName>
    <definedName name="SHARED_FORMULA_16_112_16_112_5" localSheetId="8">#REF!</definedName>
    <definedName name="SHARED_FORMULA_16_112_16_112_5">#REF!</definedName>
    <definedName name="SHARED_FORMULA_17_108_17_108_5" localSheetId="13">#REF!</definedName>
    <definedName name="SHARED_FORMULA_17_108_17_108_5" localSheetId="7">#REF!</definedName>
    <definedName name="SHARED_FORMULA_17_108_17_108_5" localSheetId="8">#REF!</definedName>
    <definedName name="SHARED_FORMULA_17_108_17_108_5">#REF!</definedName>
    <definedName name="SHARED_FORMULA_17_117_17_117_5" localSheetId="13">#REF!</definedName>
    <definedName name="SHARED_FORMULA_17_117_17_117_5" localSheetId="7">#REF!</definedName>
    <definedName name="SHARED_FORMULA_17_117_17_117_5" localSheetId="8">#REF!</definedName>
    <definedName name="SHARED_FORMULA_17_117_17_117_5">#REF!</definedName>
    <definedName name="SHARED_FORMULA_17_127_17_127_5" localSheetId="13">#REF!</definedName>
    <definedName name="SHARED_FORMULA_17_127_17_127_5" localSheetId="7">#REF!</definedName>
    <definedName name="SHARED_FORMULA_17_127_17_127_5" localSheetId="8">#REF!</definedName>
    <definedName name="SHARED_FORMULA_17_127_17_127_5">#REF!</definedName>
    <definedName name="SHARED_FORMULA_17_22_17_22_5" localSheetId="13">#REF!</definedName>
    <definedName name="SHARED_FORMULA_17_22_17_22_5" localSheetId="7">#REF!</definedName>
    <definedName name="SHARED_FORMULA_17_22_17_22_5" localSheetId="8">#REF!</definedName>
    <definedName name="SHARED_FORMULA_17_22_17_22_5">#REF!</definedName>
    <definedName name="SHARED_FORMULA_17_27_17_27_5" localSheetId="13">#REF!</definedName>
    <definedName name="SHARED_FORMULA_17_27_17_27_5" localSheetId="7">#REF!</definedName>
    <definedName name="SHARED_FORMULA_17_27_17_27_5" localSheetId="8">#REF!</definedName>
    <definedName name="SHARED_FORMULA_17_27_17_27_5">#REF!</definedName>
    <definedName name="SHARED_FORMULA_17_32_17_32_5" localSheetId="13">#REF!</definedName>
    <definedName name="SHARED_FORMULA_17_32_17_32_5" localSheetId="7">#REF!</definedName>
    <definedName name="SHARED_FORMULA_17_32_17_32_5" localSheetId="8">#REF!</definedName>
    <definedName name="SHARED_FORMULA_17_32_17_32_5">#REF!</definedName>
    <definedName name="SHARED_FORMULA_17_37_17_37_5" localSheetId="13">#REF!</definedName>
    <definedName name="SHARED_FORMULA_17_37_17_37_5" localSheetId="7">#REF!</definedName>
    <definedName name="SHARED_FORMULA_17_37_17_37_5" localSheetId="8">#REF!</definedName>
    <definedName name="SHARED_FORMULA_17_37_17_37_5">#REF!</definedName>
    <definedName name="SHARED_FORMULA_17_4_17_4_5" localSheetId="13">#REF!</definedName>
    <definedName name="SHARED_FORMULA_17_4_17_4_5" localSheetId="7">#REF!</definedName>
    <definedName name="SHARED_FORMULA_17_4_17_4_5" localSheetId="8">#REF!</definedName>
    <definedName name="SHARED_FORMULA_17_4_17_4_5">#REF!</definedName>
    <definedName name="SHARED_FORMULA_17_43_17_43_5" localSheetId="13">#REF!</definedName>
    <definedName name="SHARED_FORMULA_17_43_17_43_5" localSheetId="7">#REF!</definedName>
    <definedName name="SHARED_FORMULA_17_43_17_43_5" localSheetId="8">#REF!</definedName>
    <definedName name="SHARED_FORMULA_17_43_17_43_5">#REF!</definedName>
    <definedName name="SHARED_FORMULA_17_47_17_47_5" localSheetId="13">#REF!</definedName>
    <definedName name="SHARED_FORMULA_17_47_17_47_5" localSheetId="7">#REF!</definedName>
    <definedName name="SHARED_FORMULA_17_47_17_47_5" localSheetId="8">#REF!</definedName>
    <definedName name="SHARED_FORMULA_17_47_17_47_5">#REF!</definedName>
    <definedName name="SHARED_FORMULA_17_52_17_52_5" localSheetId="13">#REF!</definedName>
    <definedName name="SHARED_FORMULA_17_52_17_52_5" localSheetId="7">#REF!</definedName>
    <definedName name="SHARED_FORMULA_17_52_17_52_5" localSheetId="8">#REF!</definedName>
    <definedName name="SHARED_FORMULA_17_52_17_52_5">#REF!</definedName>
    <definedName name="SHARED_FORMULA_17_57_17_57_5" localSheetId="13">#REF!</definedName>
    <definedName name="SHARED_FORMULA_17_57_17_57_5" localSheetId="7">#REF!</definedName>
    <definedName name="SHARED_FORMULA_17_57_17_57_5" localSheetId="8">#REF!</definedName>
    <definedName name="SHARED_FORMULA_17_57_17_57_5">#REF!</definedName>
    <definedName name="SHARED_FORMULA_17_62_17_62_5" localSheetId="13">#REF!</definedName>
    <definedName name="SHARED_FORMULA_17_62_17_62_5" localSheetId="7">#REF!</definedName>
    <definedName name="SHARED_FORMULA_17_62_17_62_5" localSheetId="8">#REF!</definedName>
    <definedName name="SHARED_FORMULA_17_62_17_62_5">#REF!</definedName>
    <definedName name="SHARED_FORMULA_17_67_17_67_5" localSheetId="13">#REF!</definedName>
    <definedName name="SHARED_FORMULA_17_67_17_67_5" localSheetId="7">#REF!</definedName>
    <definedName name="SHARED_FORMULA_17_67_17_67_5" localSheetId="8">#REF!</definedName>
    <definedName name="SHARED_FORMULA_17_67_17_67_5">#REF!</definedName>
    <definedName name="SHARED_FORMULA_17_77_17_77_5" localSheetId="13">#REF!</definedName>
    <definedName name="SHARED_FORMULA_17_77_17_77_5" localSheetId="7">#REF!</definedName>
    <definedName name="SHARED_FORMULA_17_77_17_77_5" localSheetId="8">#REF!</definedName>
    <definedName name="SHARED_FORMULA_17_77_17_77_5">#REF!</definedName>
    <definedName name="SHARED_FORMULA_17_82_17_82_5" localSheetId="13">#REF!</definedName>
    <definedName name="SHARED_FORMULA_17_82_17_82_5" localSheetId="7">#REF!</definedName>
    <definedName name="SHARED_FORMULA_17_82_17_82_5" localSheetId="8">#REF!</definedName>
    <definedName name="SHARED_FORMULA_17_82_17_82_5">#REF!</definedName>
    <definedName name="SHARED_FORMULA_17_9_17_9_5" localSheetId="13">#REF!</definedName>
    <definedName name="SHARED_FORMULA_17_9_17_9_5" localSheetId="7">#REF!</definedName>
    <definedName name="SHARED_FORMULA_17_9_17_9_5" localSheetId="8">#REF!</definedName>
    <definedName name="SHARED_FORMULA_17_9_17_9_5">#REF!</definedName>
    <definedName name="SHARED_FORMULA_17_92_17_92_5" localSheetId="13">#REF!</definedName>
    <definedName name="SHARED_FORMULA_17_92_17_92_5" localSheetId="7">#REF!</definedName>
    <definedName name="SHARED_FORMULA_17_92_17_92_5" localSheetId="8">#REF!</definedName>
    <definedName name="SHARED_FORMULA_17_92_17_92_5">#REF!</definedName>
    <definedName name="SHARED_FORMULA_17_97_17_97_5" localSheetId="13">#REF!</definedName>
    <definedName name="SHARED_FORMULA_17_97_17_97_5" localSheetId="7">#REF!</definedName>
    <definedName name="SHARED_FORMULA_17_97_17_97_5" localSheetId="8">#REF!</definedName>
    <definedName name="SHARED_FORMULA_17_97_17_97_5">#REF!</definedName>
    <definedName name="SHARED_FORMULA_2_102_2_102_5" localSheetId="13">#REF!</definedName>
    <definedName name="SHARED_FORMULA_2_102_2_102_5" localSheetId="7">#REF!</definedName>
    <definedName name="SHARED_FORMULA_2_102_2_102_5" localSheetId="8">#REF!</definedName>
    <definedName name="SHARED_FORMULA_2_102_2_102_5">#REF!</definedName>
    <definedName name="SHARED_FORMULA_2_107_2_107_5" localSheetId="13">#REF!</definedName>
    <definedName name="SHARED_FORMULA_2_107_2_107_5" localSheetId="7">#REF!</definedName>
    <definedName name="SHARED_FORMULA_2_107_2_107_5" localSheetId="8">#REF!</definedName>
    <definedName name="SHARED_FORMULA_2_107_2_107_5">#REF!</definedName>
    <definedName name="SHARED_FORMULA_2_112_2_112_5" localSheetId="13">#REF!</definedName>
    <definedName name="SHARED_FORMULA_2_112_2_112_5" localSheetId="7">#REF!</definedName>
    <definedName name="SHARED_FORMULA_2_112_2_112_5" localSheetId="8">#REF!</definedName>
    <definedName name="SHARED_FORMULA_2_112_2_112_5">#REF!</definedName>
    <definedName name="SHARED_FORMULA_2_121_2_121_5" localSheetId="13">#REF!+#REF!+#REF!+#REF!</definedName>
    <definedName name="SHARED_FORMULA_2_121_2_121_5" localSheetId="7">#REF!+#REF!+#REF!+#REF!</definedName>
    <definedName name="SHARED_FORMULA_2_121_2_121_5" localSheetId="8">#REF!+#REF!+#REF!+#REF!</definedName>
    <definedName name="SHARED_FORMULA_2_121_2_121_5">#REF!+#REF!+#REF!+#REF!</definedName>
    <definedName name="SHARED_FORMULA_2_122_2_122_5" localSheetId="13">#REF!+#REF!+#REF!+#REF!</definedName>
    <definedName name="SHARED_FORMULA_2_122_2_122_5" localSheetId="7">#REF!+#REF!+#REF!+#REF!</definedName>
    <definedName name="SHARED_FORMULA_2_122_2_122_5" localSheetId="8">#REF!+#REF!+#REF!+#REF!</definedName>
    <definedName name="SHARED_FORMULA_2_122_2_122_5">#REF!+#REF!+#REF!+#REF!</definedName>
    <definedName name="SHARED_FORMULA_2_123_2_123_5" localSheetId="13">#REF!+#REF!+#REF!+#REF!</definedName>
    <definedName name="SHARED_FORMULA_2_123_2_123_5" localSheetId="7">#REF!+#REF!+#REF!+#REF!</definedName>
    <definedName name="SHARED_FORMULA_2_123_2_123_5" localSheetId="8">#REF!+#REF!+#REF!+#REF!</definedName>
    <definedName name="SHARED_FORMULA_2_123_2_123_5">#REF!+#REF!+#REF!+#REF!</definedName>
    <definedName name="SHARED_FORMULA_2_124_2_124_5" localSheetId="13">#REF!+#REF!+#REF!+#REF!</definedName>
    <definedName name="SHARED_FORMULA_2_124_2_124_5" localSheetId="7">#REF!+#REF!+#REF!+#REF!</definedName>
    <definedName name="SHARED_FORMULA_2_124_2_124_5" localSheetId="8">#REF!+#REF!+#REF!+#REF!</definedName>
    <definedName name="SHARED_FORMULA_2_124_2_124_5">#REF!+#REF!+#REF!+#REF!</definedName>
    <definedName name="SHARED_FORMULA_2_125_2_125_5" localSheetId="13">#REF!+#REF!+#REF!+#REF!</definedName>
    <definedName name="SHARED_FORMULA_2_125_2_125_5" localSheetId="7">#REF!+#REF!+#REF!+#REF!</definedName>
    <definedName name="SHARED_FORMULA_2_125_2_125_5" localSheetId="8">#REF!+#REF!+#REF!+#REF!</definedName>
    <definedName name="SHARED_FORMULA_2_125_2_125_5">#REF!+#REF!+#REF!+#REF!</definedName>
    <definedName name="SHARED_FORMULA_2_127_2_127_5" localSheetId="13">#REF!</definedName>
    <definedName name="SHARED_FORMULA_2_127_2_127_5" localSheetId="7">#REF!</definedName>
    <definedName name="SHARED_FORMULA_2_127_2_127_5" localSheetId="8">#REF!</definedName>
    <definedName name="SHARED_FORMULA_2_127_2_127_5">#REF!</definedName>
    <definedName name="SHARED_FORMULA_2_131_2_131_5" localSheetId="13">#REF!+#REF!+#REF!+#REF!+#REF!+#REF!+#REF!+#REF!+#REF!+#REF!+#REF!+#REF!+#REF!+#REF!+#REF!+#REF!+#REF!+#REF!+#REF!+#REF!+#REF!+#REF!+#REF!</definedName>
    <definedName name="SHARED_FORMULA_2_131_2_131_5" localSheetId="7">#REF!+#REF!+#REF!+#REF!+#REF!+#REF!+#REF!+#REF!+#REF!+#REF!+#REF!+#REF!+#REF!+#REF!+#REF!+#REF!+#REF!+#REF!+#REF!+#REF!+#REF!+#REF!+#REF!</definedName>
    <definedName name="SHARED_FORMULA_2_131_2_131_5" localSheetId="8">#REF!+#REF!+#REF!+#REF!+#REF!+#REF!+#REF!+#REF!+#REF!+#REF!+#REF!+#REF!+#REF!+#REF!+#REF!+#REF!+#REF!+#REF!+#REF!+#REF!+#REF!+#REF!+#REF!</definedName>
    <definedName name="SHARED_FORMULA_2_131_2_131_5">#REF!+#REF!+#REF!+#REF!+#REF!+#REF!+#REF!+#REF!+#REF!+#REF!+#REF!+#REF!+#REF!+#REF!+#REF!+#REF!+#REF!+#REF!+#REF!+#REF!+#REF!+#REF!+#REF!</definedName>
    <definedName name="SHARED_FORMULA_2_132_2_132_5" localSheetId="13">#REF!+#REF!+#REF!+#REF!+#REF!+#REF!+#REF!+#REF!+#REF!+#REF!+#REF!+#REF!+#REF!+#REF!+#REF!+#REF!+#REF!+#REF!+#REF!+#REF!+#REF!+#REF!+#REF!</definedName>
    <definedName name="SHARED_FORMULA_2_132_2_132_5" localSheetId="7">#REF!+#REF!+#REF!+#REF!+#REF!+#REF!+#REF!+#REF!+#REF!+#REF!+#REF!+#REF!+#REF!+#REF!+#REF!+#REF!+#REF!+#REF!+#REF!+#REF!+#REF!+#REF!+#REF!</definedName>
    <definedName name="SHARED_FORMULA_2_132_2_132_5" localSheetId="8">#REF!+#REF!+#REF!+#REF!+#REF!+#REF!+#REF!+#REF!+#REF!+#REF!+#REF!+#REF!+#REF!+#REF!+#REF!+#REF!+#REF!+#REF!+#REF!+#REF!+#REF!+#REF!+#REF!</definedName>
    <definedName name="SHARED_FORMULA_2_132_2_132_5">#REF!+#REF!+#REF!+#REF!+#REF!+#REF!+#REF!+#REF!+#REF!+#REF!+#REF!+#REF!+#REF!+#REF!+#REF!+#REF!+#REF!+#REF!+#REF!+#REF!+#REF!+#REF!+#REF!</definedName>
    <definedName name="SHARED_FORMULA_2_134_2_134_5" localSheetId="13">#REF!+#REF!+#REF!+#REF!+#REF!+#REF!+#REF!+#REF!+#REF!+#REF!+#REF!+#REF!+#REF!+#REF!+#REF!+#REF!+#REF!+#REF!+#REF!+#REF!+#REF!+#REF!+#REF!</definedName>
    <definedName name="SHARED_FORMULA_2_134_2_134_5" localSheetId="7">#REF!+#REF!+#REF!+#REF!+#REF!+#REF!+#REF!+#REF!+#REF!+#REF!+#REF!+#REF!+#REF!+#REF!+#REF!+#REF!+#REF!+#REF!+#REF!+#REF!+#REF!+#REF!+#REF!</definedName>
    <definedName name="SHARED_FORMULA_2_134_2_134_5" localSheetId="8">#REF!+#REF!+#REF!+#REF!+#REF!+#REF!+#REF!+#REF!+#REF!+#REF!+#REF!+#REF!+#REF!+#REF!+#REF!+#REF!+#REF!+#REF!+#REF!+#REF!+#REF!+#REF!+#REF!</definedName>
    <definedName name="SHARED_FORMULA_2_134_2_134_5">#REF!+#REF!+#REF!+#REF!+#REF!+#REF!+#REF!+#REF!+#REF!+#REF!+#REF!+#REF!+#REF!+#REF!+#REF!+#REF!+#REF!+#REF!+#REF!+#REF!+#REF!+#REF!+#REF!</definedName>
    <definedName name="SHARED_FORMULA_2_137_2_137_5" localSheetId="13">#REF!+#REF!+#REF!+#REF!+#REF!+#REF!+#REF!+#REF!+#REF!+#REF!+#REF!+#REF!+#REF!+#REF!+#REF!+#REF!+#REF!+#REF!+#REF!+#REF!+#REF!+#REF!+#REF!</definedName>
    <definedName name="SHARED_FORMULA_2_137_2_137_5" localSheetId="7">#REF!+#REF!+#REF!+#REF!+#REF!+#REF!+#REF!+#REF!+#REF!+#REF!+#REF!+#REF!+#REF!+#REF!+#REF!+#REF!+#REF!+#REF!+#REF!+#REF!+#REF!+#REF!+#REF!</definedName>
    <definedName name="SHARED_FORMULA_2_137_2_137_5" localSheetId="8">#REF!+#REF!+#REF!+#REF!+#REF!+#REF!+#REF!+#REF!+#REF!+#REF!+#REF!+#REF!+#REF!+#REF!+#REF!+#REF!+#REF!+#REF!+#REF!+#REF!+#REF!+#REF!+#REF!</definedName>
    <definedName name="SHARED_FORMULA_2_137_2_137_5">#REF!+#REF!+#REF!+#REF!+#REF!+#REF!+#REF!+#REF!+#REF!+#REF!+#REF!+#REF!+#REF!+#REF!+#REF!+#REF!+#REF!+#REF!+#REF!+#REF!+#REF!+#REF!+#REF!</definedName>
    <definedName name="SHARED_FORMULA_2_14_2_14_5" localSheetId="13">#REF!</definedName>
    <definedName name="SHARED_FORMULA_2_14_2_14_5" localSheetId="7">#REF!</definedName>
    <definedName name="SHARED_FORMULA_2_14_2_14_5" localSheetId="8">#REF!</definedName>
    <definedName name="SHARED_FORMULA_2_14_2_14_5">#REF!</definedName>
    <definedName name="SHARED_FORMULA_2_140_2_140_5" localSheetId="13">#REF!+#REF!+#REF!+#REF!+#REF!+#REF!+#REF!+#REF!+#REF!+#REF!+#REF!+#REF!+#REF!+#REF!+#REF!+#REF!+#REF!+#REF!+#REF!+#REF!+#REF!+#REF!</definedName>
    <definedName name="SHARED_FORMULA_2_140_2_140_5" localSheetId="7">#REF!+#REF!+#REF!+#REF!+#REF!+#REF!+#REF!+#REF!+#REF!+#REF!+#REF!+#REF!+#REF!+#REF!+#REF!+#REF!+#REF!+#REF!+#REF!+#REF!+#REF!+#REF!</definedName>
    <definedName name="SHARED_FORMULA_2_140_2_140_5" localSheetId="8">#REF!+#REF!+#REF!+#REF!+#REF!+#REF!+#REF!+#REF!+#REF!+#REF!+#REF!+#REF!+#REF!+#REF!+#REF!+#REF!+#REF!+#REF!+#REF!+#REF!+#REF!+#REF!</definedName>
    <definedName name="SHARED_FORMULA_2_140_2_140_5">#REF!+#REF!+#REF!+#REF!+#REF!+#REF!+#REF!+#REF!+#REF!+#REF!+#REF!+#REF!+#REF!+#REF!+#REF!+#REF!+#REF!+#REF!+#REF!+#REF!+#REF!+#REF!</definedName>
    <definedName name="SHARED_FORMULA_2_141_2_141_5" localSheetId="13">#REF!+#REF!+#REF!+#REF!+#REF!+#REF!+#REF!+#REF!+#REF!+#REF!+#REF!+#REF!+#REF!+#REF!+#REF!+#REF!+#REF!+#REF!+#REF!+#REF!+#REF!+#REF!</definedName>
    <definedName name="SHARED_FORMULA_2_141_2_141_5" localSheetId="7">#REF!+#REF!+#REF!+#REF!+#REF!+#REF!+#REF!+#REF!+#REF!+#REF!+#REF!+#REF!+#REF!+#REF!+#REF!+#REF!+#REF!+#REF!+#REF!+#REF!+#REF!+#REF!</definedName>
    <definedName name="SHARED_FORMULA_2_141_2_141_5" localSheetId="8">#REF!+#REF!+#REF!+#REF!+#REF!+#REF!+#REF!+#REF!+#REF!+#REF!+#REF!+#REF!+#REF!+#REF!+#REF!+#REF!+#REF!+#REF!+#REF!+#REF!+#REF!+#REF!</definedName>
    <definedName name="SHARED_FORMULA_2_141_2_141_5">#REF!+#REF!+#REF!+#REF!+#REF!+#REF!+#REF!+#REF!+#REF!+#REF!+#REF!+#REF!+#REF!+#REF!+#REF!+#REF!+#REF!+#REF!+#REF!+#REF!+#REF!+#REF!</definedName>
    <definedName name="SHARED_FORMULA_2_142_2_142_5" localSheetId="13">#REF!+#REF!+#REF!+#REF!+#REF!+#REF!+#REF!+#REF!+#REF!+#REF!+#REF!+#REF!+#REF!+#REF!+#REF!+#REF!+#REF!+#REF!+#REF!+#REF!+#REF!+#REF!</definedName>
    <definedName name="SHARED_FORMULA_2_142_2_142_5" localSheetId="7">#REF!+#REF!+#REF!+#REF!+#REF!+#REF!+#REF!+#REF!+#REF!+#REF!+#REF!+#REF!+#REF!+#REF!+#REF!+#REF!+#REF!+#REF!+#REF!+#REF!+#REF!+#REF!</definedName>
    <definedName name="SHARED_FORMULA_2_142_2_142_5" localSheetId="8">#REF!+#REF!+#REF!+#REF!+#REF!+#REF!+#REF!+#REF!+#REF!+#REF!+#REF!+#REF!+#REF!+#REF!+#REF!+#REF!+#REF!+#REF!+#REF!+#REF!+#REF!+#REF!</definedName>
    <definedName name="SHARED_FORMULA_2_142_2_142_5">#REF!+#REF!+#REF!+#REF!+#REF!+#REF!+#REF!+#REF!+#REF!+#REF!+#REF!+#REF!+#REF!+#REF!+#REF!+#REF!+#REF!+#REF!+#REF!+#REF!+#REF!+#REF!</definedName>
    <definedName name="SHARED_FORMULA_2_143_2_143_5" localSheetId="13">#REF!+#REF!+#REF!+#REF!+#REF!+#REF!+#REF!+#REF!+#REF!+#REF!+#REF!+#REF!+#REF!+#REF!+#REF!+#REF!+#REF!+#REF!+#REF!+#REF!+#REF!+#REF!</definedName>
    <definedName name="SHARED_FORMULA_2_143_2_143_5" localSheetId="7">#REF!+#REF!+#REF!+#REF!+#REF!+#REF!+#REF!+#REF!+#REF!+#REF!+#REF!+#REF!+#REF!+#REF!+#REF!+#REF!+#REF!+#REF!+#REF!+#REF!+#REF!+#REF!</definedName>
    <definedName name="SHARED_FORMULA_2_143_2_143_5" localSheetId="8">#REF!+#REF!+#REF!+#REF!+#REF!+#REF!+#REF!+#REF!+#REF!+#REF!+#REF!+#REF!+#REF!+#REF!+#REF!+#REF!+#REF!+#REF!+#REF!+#REF!+#REF!+#REF!</definedName>
    <definedName name="SHARED_FORMULA_2_143_2_143_5">#REF!+#REF!+#REF!+#REF!+#REF!+#REF!+#REF!+#REF!+#REF!+#REF!+#REF!+#REF!+#REF!+#REF!+#REF!+#REF!+#REF!+#REF!+#REF!+#REF!+#REF!+#REF!</definedName>
    <definedName name="SHARED_FORMULA_2_144_2_144_5" localSheetId="13">#REF!+#REF!+#REF!+#REF!+#REF!+#REF!+#REF!+#REF!+#REF!+#REF!+#REF!+#REF!+#REF!+#REF!+#REF!+#REF!+#REF!+#REF!+#REF!+#REF!+#REF!+#REF!</definedName>
    <definedName name="SHARED_FORMULA_2_144_2_144_5" localSheetId="7">#REF!+#REF!+#REF!+#REF!+#REF!+#REF!+#REF!+#REF!+#REF!+#REF!+#REF!+#REF!+#REF!+#REF!+#REF!+#REF!+#REF!+#REF!+#REF!+#REF!+#REF!+#REF!</definedName>
    <definedName name="SHARED_FORMULA_2_144_2_144_5" localSheetId="8">#REF!+#REF!+#REF!+#REF!+#REF!+#REF!+#REF!+#REF!+#REF!+#REF!+#REF!+#REF!+#REF!+#REF!+#REF!+#REF!+#REF!+#REF!+#REF!+#REF!+#REF!+#REF!</definedName>
    <definedName name="SHARED_FORMULA_2_144_2_144_5">#REF!+#REF!+#REF!+#REF!+#REF!+#REF!+#REF!+#REF!+#REF!+#REF!+#REF!+#REF!+#REF!+#REF!+#REF!+#REF!+#REF!+#REF!+#REF!+#REF!+#REF!+#REF!</definedName>
    <definedName name="SHARED_FORMULA_2_145_2_145_5" localSheetId="13">#REF!+#REF!+#REF!+#REF!+#REF!+#REF!+#REF!+#REF!+#REF!+#REF!+#REF!+#REF!+#REF!+#REF!+#REF!+#REF!+#REF!+#REF!+#REF!+#REF!+#REF!+#REF!</definedName>
    <definedName name="SHARED_FORMULA_2_145_2_145_5" localSheetId="7">#REF!+#REF!+#REF!+#REF!+#REF!+#REF!+#REF!+#REF!+#REF!+#REF!+#REF!+#REF!+#REF!+#REF!+#REF!+#REF!+#REF!+#REF!+#REF!+#REF!+#REF!+#REF!</definedName>
    <definedName name="SHARED_FORMULA_2_145_2_145_5" localSheetId="8">#REF!+#REF!+#REF!+#REF!+#REF!+#REF!+#REF!+#REF!+#REF!+#REF!+#REF!+#REF!+#REF!+#REF!+#REF!+#REF!+#REF!+#REF!+#REF!+#REF!+#REF!+#REF!</definedName>
    <definedName name="SHARED_FORMULA_2_145_2_145_5">#REF!+#REF!+#REF!+#REF!+#REF!+#REF!+#REF!+#REF!+#REF!+#REF!+#REF!+#REF!+#REF!+#REF!+#REF!+#REF!+#REF!+#REF!+#REF!+#REF!+#REF!+#REF!</definedName>
    <definedName name="SHARED_FORMULA_2_146_2_146_5" localSheetId="13">#REF!-#REF!</definedName>
    <definedName name="SHARED_FORMULA_2_146_2_146_5" localSheetId="7">#REF!-#REF!</definedName>
    <definedName name="SHARED_FORMULA_2_146_2_146_5" localSheetId="8">#REF!-#REF!</definedName>
    <definedName name="SHARED_FORMULA_2_146_2_146_5">#REF!-#REF!</definedName>
    <definedName name="SHARED_FORMULA_2_22_2_22_5" localSheetId="13">#REF!</definedName>
    <definedName name="SHARED_FORMULA_2_22_2_22_5" localSheetId="7">#REF!</definedName>
    <definedName name="SHARED_FORMULA_2_22_2_22_5" localSheetId="8">#REF!</definedName>
    <definedName name="SHARED_FORMULA_2_22_2_22_5">#REF!</definedName>
    <definedName name="SHARED_FORMULA_2_27_2_27_5" localSheetId="13">#REF!</definedName>
    <definedName name="SHARED_FORMULA_2_27_2_27_5" localSheetId="7">#REF!</definedName>
    <definedName name="SHARED_FORMULA_2_27_2_27_5" localSheetId="8">#REF!</definedName>
    <definedName name="SHARED_FORMULA_2_27_2_27_5">#REF!</definedName>
    <definedName name="SHARED_FORMULA_2_32_2_32_5" localSheetId="13">#REF!</definedName>
    <definedName name="SHARED_FORMULA_2_32_2_32_5" localSheetId="7">#REF!</definedName>
    <definedName name="SHARED_FORMULA_2_32_2_32_5" localSheetId="8">#REF!</definedName>
    <definedName name="SHARED_FORMULA_2_32_2_32_5">#REF!</definedName>
    <definedName name="SHARED_FORMULA_2_37_2_37_5" localSheetId="13">#REF!</definedName>
    <definedName name="SHARED_FORMULA_2_37_2_37_5" localSheetId="7">#REF!</definedName>
    <definedName name="SHARED_FORMULA_2_37_2_37_5" localSheetId="8">#REF!</definedName>
    <definedName name="SHARED_FORMULA_2_37_2_37_5">#REF!</definedName>
    <definedName name="SHARED_FORMULA_2_4_2_4_5" localSheetId="13">#REF!</definedName>
    <definedName name="SHARED_FORMULA_2_4_2_4_5" localSheetId="7">#REF!</definedName>
    <definedName name="SHARED_FORMULA_2_4_2_4_5" localSheetId="8">#REF!</definedName>
    <definedName name="SHARED_FORMULA_2_4_2_4_5">#REF!</definedName>
    <definedName name="SHARED_FORMULA_2_42_2_42_5" localSheetId="13">#REF!</definedName>
    <definedName name="SHARED_FORMULA_2_42_2_42_5" localSheetId="7">#REF!</definedName>
    <definedName name="SHARED_FORMULA_2_42_2_42_5" localSheetId="8">#REF!</definedName>
    <definedName name="SHARED_FORMULA_2_42_2_42_5">#REF!</definedName>
    <definedName name="SHARED_FORMULA_2_44_2_44_5" localSheetId="13">#REF!</definedName>
    <definedName name="SHARED_FORMULA_2_44_2_44_5" localSheetId="7">#REF!</definedName>
    <definedName name="SHARED_FORMULA_2_44_2_44_5" localSheetId="8">#REF!</definedName>
    <definedName name="SHARED_FORMULA_2_44_2_44_5">#REF!</definedName>
    <definedName name="SHARED_FORMULA_2_47_2_47_5" localSheetId="13">#REF!</definedName>
    <definedName name="SHARED_FORMULA_2_47_2_47_5" localSheetId="7">#REF!</definedName>
    <definedName name="SHARED_FORMULA_2_47_2_47_5" localSheetId="8">#REF!</definedName>
    <definedName name="SHARED_FORMULA_2_47_2_47_5">#REF!</definedName>
    <definedName name="SHARED_FORMULA_2_48_2_48_5" localSheetId="13">#REF!</definedName>
    <definedName name="SHARED_FORMULA_2_48_2_48_5" localSheetId="7">#REF!</definedName>
    <definedName name="SHARED_FORMULA_2_48_2_48_5" localSheetId="8">#REF!</definedName>
    <definedName name="SHARED_FORMULA_2_48_2_48_5">#REF!</definedName>
    <definedName name="SHARED_FORMULA_2_52_2_52_5" localSheetId="13">#REF!</definedName>
    <definedName name="SHARED_FORMULA_2_52_2_52_5" localSheetId="7">#REF!</definedName>
    <definedName name="SHARED_FORMULA_2_52_2_52_5" localSheetId="8">#REF!</definedName>
    <definedName name="SHARED_FORMULA_2_52_2_52_5">#REF!</definedName>
    <definedName name="SHARED_FORMULA_2_57_2_57_5" localSheetId="13">#REF!</definedName>
    <definedName name="SHARED_FORMULA_2_57_2_57_5" localSheetId="7">#REF!</definedName>
    <definedName name="SHARED_FORMULA_2_57_2_57_5" localSheetId="8">#REF!</definedName>
    <definedName name="SHARED_FORMULA_2_57_2_57_5">#REF!</definedName>
    <definedName name="SHARED_FORMULA_2_67_2_67_5" localSheetId="13">#REF!</definedName>
    <definedName name="SHARED_FORMULA_2_67_2_67_5" localSheetId="7">#REF!</definedName>
    <definedName name="SHARED_FORMULA_2_67_2_67_5" localSheetId="8">#REF!</definedName>
    <definedName name="SHARED_FORMULA_2_67_2_67_5">#REF!</definedName>
    <definedName name="SHARED_FORMULA_2_71_2_71_5" localSheetId="13">#REF!+#REF!+#REF!+#REF!</definedName>
    <definedName name="SHARED_FORMULA_2_71_2_71_5" localSheetId="7">#REF!+#REF!+#REF!+#REF!</definedName>
    <definedName name="SHARED_FORMULA_2_71_2_71_5" localSheetId="8">#REF!+#REF!+#REF!+#REF!</definedName>
    <definedName name="SHARED_FORMULA_2_71_2_71_5">#REF!+#REF!+#REF!+#REF!</definedName>
    <definedName name="SHARED_FORMULA_2_72_2_72_5" localSheetId="13">#REF!+#REF!+#REF!+#REF!</definedName>
    <definedName name="SHARED_FORMULA_2_72_2_72_5" localSheetId="7">#REF!+#REF!+#REF!+#REF!</definedName>
    <definedName name="SHARED_FORMULA_2_72_2_72_5" localSheetId="8">#REF!+#REF!+#REF!+#REF!</definedName>
    <definedName name="SHARED_FORMULA_2_72_2_72_5">#REF!+#REF!+#REF!+#REF!</definedName>
    <definedName name="SHARED_FORMULA_2_73_2_73_5" localSheetId="13">#REF!+#REF!+#REF!+#REF!</definedName>
    <definedName name="SHARED_FORMULA_2_73_2_73_5" localSheetId="7">#REF!+#REF!+#REF!+#REF!</definedName>
    <definedName name="SHARED_FORMULA_2_73_2_73_5" localSheetId="8">#REF!+#REF!+#REF!+#REF!</definedName>
    <definedName name="SHARED_FORMULA_2_73_2_73_5">#REF!+#REF!+#REF!+#REF!</definedName>
    <definedName name="SHARED_FORMULA_2_74_2_74_5" localSheetId="13">#REF!+#REF!+#REF!+#REF!</definedName>
    <definedName name="SHARED_FORMULA_2_74_2_74_5" localSheetId="7">#REF!+#REF!+#REF!+#REF!</definedName>
    <definedName name="SHARED_FORMULA_2_74_2_74_5" localSheetId="8">#REF!+#REF!+#REF!+#REF!</definedName>
    <definedName name="SHARED_FORMULA_2_74_2_74_5">#REF!+#REF!+#REF!+#REF!</definedName>
    <definedName name="SHARED_FORMULA_2_75_2_75_5" localSheetId="13">#REF!+#REF!+#REF!+#REF!</definedName>
    <definedName name="SHARED_FORMULA_2_75_2_75_5" localSheetId="7">#REF!+#REF!+#REF!+#REF!</definedName>
    <definedName name="SHARED_FORMULA_2_75_2_75_5" localSheetId="8">#REF!+#REF!+#REF!+#REF!</definedName>
    <definedName name="SHARED_FORMULA_2_75_2_75_5">#REF!+#REF!+#REF!+#REF!</definedName>
    <definedName name="SHARED_FORMULA_2_82_2_82_5" localSheetId="13">#REF!</definedName>
    <definedName name="SHARED_FORMULA_2_82_2_82_5" localSheetId="7">#REF!</definedName>
    <definedName name="SHARED_FORMULA_2_82_2_82_5" localSheetId="8">#REF!</definedName>
    <definedName name="SHARED_FORMULA_2_82_2_82_5">#REF!</definedName>
    <definedName name="SHARED_FORMULA_2_86_2_86_5" localSheetId="13">#REF!+#REF!</definedName>
    <definedName name="SHARED_FORMULA_2_86_2_86_5" localSheetId="7">#REF!+#REF!</definedName>
    <definedName name="SHARED_FORMULA_2_86_2_86_5" localSheetId="8">#REF!+#REF!</definedName>
    <definedName name="SHARED_FORMULA_2_86_2_86_5">#REF!+#REF!</definedName>
    <definedName name="SHARED_FORMULA_2_87_2_87_5" localSheetId="13">#REF!+#REF!</definedName>
    <definedName name="SHARED_FORMULA_2_87_2_87_5" localSheetId="7">#REF!+#REF!</definedName>
    <definedName name="SHARED_FORMULA_2_87_2_87_5" localSheetId="8">#REF!+#REF!</definedName>
    <definedName name="SHARED_FORMULA_2_87_2_87_5">#REF!+#REF!</definedName>
    <definedName name="SHARED_FORMULA_2_88_2_88_5" localSheetId="13">#REF!+#REF!</definedName>
    <definedName name="SHARED_FORMULA_2_88_2_88_5" localSheetId="7">#REF!+#REF!</definedName>
    <definedName name="SHARED_FORMULA_2_88_2_88_5" localSheetId="8">#REF!+#REF!</definedName>
    <definedName name="SHARED_FORMULA_2_88_2_88_5">#REF!+#REF!</definedName>
    <definedName name="SHARED_FORMULA_2_89_2_89_5" localSheetId="13">#REF!+#REF!</definedName>
    <definedName name="SHARED_FORMULA_2_89_2_89_5" localSheetId="7">#REF!+#REF!</definedName>
    <definedName name="SHARED_FORMULA_2_89_2_89_5" localSheetId="8">#REF!+#REF!</definedName>
    <definedName name="SHARED_FORMULA_2_89_2_89_5">#REF!+#REF!</definedName>
    <definedName name="SHARED_FORMULA_2_9_2_9_5" localSheetId="13">#REF!</definedName>
    <definedName name="SHARED_FORMULA_2_9_2_9_5" localSheetId="7">#REF!</definedName>
    <definedName name="SHARED_FORMULA_2_9_2_9_5" localSheetId="8">#REF!</definedName>
    <definedName name="SHARED_FORMULA_2_9_2_9_5">#REF!</definedName>
    <definedName name="SHARED_FORMULA_2_90_2_90_5" localSheetId="13">#REF!+#REF!</definedName>
    <definedName name="SHARED_FORMULA_2_90_2_90_5" localSheetId="7">#REF!+#REF!</definedName>
    <definedName name="SHARED_FORMULA_2_90_2_90_5" localSheetId="8">#REF!+#REF!</definedName>
    <definedName name="SHARED_FORMULA_2_90_2_90_5">#REF!+#REF!</definedName>
    <definedName name="SHARED_FORMULA_2_92_2_92_5" localSheetId="13">#REF!</definedName>
    <definedName name="SHARED_FORMULA_2_92_2_92_5" localSheetId="7">#REF!</definedName>
    <definedName name="SHARED_FORMULA_2_92_2_92_5" localSheetId="8">#REF!</definedName>
    <definedName name="SHARED_FORMULA_2_92_2_92_5">#REF!</definedName>
    <definedName name="SHARED_FORMULA_2_97_2_97_5" localSheetId="13">#REF!</definedName>
    <definedName name="SHARED_FORMULA_2_97_2_97_5" localSheetId="7">#REF!</definedName>
    <definedName name="SHARED_FORMULA_2_97_2_97_5" localSheetId="8">#REF!</definedName>
    <definedName name="SHARED_FORMULA_2_97_2_97_5">#REF!</definedName>
    <definedName name="SHARED_FORMULA_20_10_20_10_5" localSheetId="13">#REF!</definedName>
    <definedName name="SHARED_FORMULA_20_10_20_10_5" localSheetId="7">#REF!</definedName>
    <definedName name="SHARED_FORMULA_20_10_20_10_5" localSheetId="8">#REF!</definedName>
    <definedName name="SHARED_FORMULA_20_10_20_10_5">#REF!</definedName>
    <definedName name="SHARED_FORMULA_20_102_20_102_5" localSheetId="13">#REF!</definedName>
    <definedName name="SHARED_FORMULA_20_102_20_102_5" localSheetId="7">#REF!</definedName>
    <definedName name="SHARED_FORMULA_20_102_20_102_5" localSheetId="8">#REF!</definedName>
    <definedName name="SHARED_FORMULA_20_102_20_102_5">#REF!</definedName>
    <definedName name="SHARED_FORMULA_20_112_20_112_5" localSheetId="13">#REF!</definedName>
    <definedName name="SHARED_FORMULA_20_112_20_112_5" localSheetId="7">#REF!</definedName>
    <definedName name="SHARED_FORMULA_20_112_20_112_5" localSheetId="8">#REF!</definedName>
    <definedName name="SHARED_FORMULA_20_112_20_112_5">#REF!</definedName>
    <definedName name="SHARED_FORMULA_20_117_20_117_5" localSheetId="13">#REF!</definedName>
    <definedName name="SHARED_FORMULA_20_117_20_117_5" localSheetId="7">#REF!</definedName>
    <definedName name="SHARED_FORMULA_20_117_20_117_5" localSheetId="8">#REF!</definedName>
    <definedName name="SHARED_FORMULA_20_117_20_117_5">#REF!</definedName>
    <definedName name="SHARED_FORMULA_20_121_20_121_5" localSheetId="13">#REF!+#REF!+#REF!+#REF!</definedName>
    <definedName name="SHARED_FORMULA_20_121_20_121_5" localSheetId="7">#REF!+#REF!+#REF!+#REF!</definedName>
    <definedName name="SHARED_FORMULA_20_121_20_121_5" localSheetId="8">#REF!+#REF!+#REF!+#REF!</definedName>
    <definedName name="SHARED_FORMULA_20_121_20_121_5">#REF!+#REF!+#REF!+#REF!</definedName>
    <definedName name="SHARED_FORMULA_20_127_20_127_5" localSheetId="13">#REF!</definedName>
    <definedName name="SHARED_FORMULA_20_127_20_127_5" localSheetId="7">#REF!</definedName>
    <definedName name="SHARED_FORMULA_20_127_20_127_5" localSheetId="8">#REF!</definedName>
    <definedName name="SHARED_FORMULA_20_127_20_127_5">#REF!</definedName>
    <definedName name="SHARED_FORMULA_20_131_20_131_5" localSheetId="13">#REF!+#REF!+#REF!+#REF!+#REF!+#REF!+#REF!+#REF!+#REF!+#REF!+#REF!+#REF!+#REF!+#REF!+#REF!+#REF!+#REF!+#REF!+#REF!+#REF!+#REF!+#REF!+#REF!</definedName>
    <definedName name="SHARED_FORMULA_20_131_20_131_5" localSheetId="7">#REF!+#REF!+#REF!+#REF!+#REF!+#REF!+#REF!+#REF!+#REF!+#REF!+#REF!+#REF!+#REF!+#REF!+#REF!+#REF!+#REF!+#REF!+#REF!+#REF!+#REF!+#REF!+#REF!</definedName>
    <definedName name="SHARED_FORMULA_20_131_20_131_5" localSheetId="8">#REF!+#REF!+#REF!+#REF!+#REF!+#REF!+#REF!+#REF!+#REF!+#REF!+#REF!+#REF!+#REF!+#REF!+#REF!+#REF!+#REF!+#REF!+#REF!+#REF!+#REF!+#REF!+#REF!</definedName>
    <definedName name="SHARED_FORMULA_20_131_20_131_5">#REF!+#REF!+#REF!+#REF!+#REF!+#REF!+#REF!+#REF!+#REF!+#REF!+#REF!+#REF!+#REF!+#REF!+#REF!+#REF!+#REF!+#REF!+#REF!+#REF!+#REF!+#REF!+#REF!</definedName>
    <definedName name="SHARED_FORMULA_20_14_20_14_5" localSheetId="13">#REF!</definedName>
    <definedName name="SHARED_FORMULA_20_14_20_14_5" localSheetId="7">#REF!</definedName>
    <definedName name="SHARED_FORMULA_20_14_20_14_5" localSheetId="8">#REF!</definedName>
    <definedName name="SHARED_FORMULA_20_14_20_14_5">#REF!</definedName>
    <definedName name="SHARED_FORMULA_20_141_20_141_5" localSheetId="13">#REF!+#REF!+#REF!+#REF!+#REF!+#REF!+#REF!+#REF!+#REF!+#REF!+#REF!+#REF!+#REF!+#REF!+#REF!+#REF!+#REF!+#REF!+#REF!+#REF!+#REF!+#REF!</definedName>
    <definedName name="SHARED_FORMULA_20_141_20_141_5" localSheetId="7">#REF!+#REF!+#REF!+#REF!+#REF!+#REF!+#REF!+#REF!+#REF!+#REF!+#REF!+#REF!+#REF!+#REF!+#REF!+#REF!+#REF!+#REF!+#REF!+#REF!+#REF!+#REF!</definedName>
    <definedName name="SHARED_FORMULA_20_141_20_141_5" localSheetId="8">#REF!+#REF!+#REF!+#REF!+#REF!+#REF!+#REF!+#REF!+#REF!+#REF!+#REF!+#REF!+#REF!+#REF!+#REF!+#REF!+#REF!+#REF!+#REF!+#REF!+#REF!+#REF!</definedName>
    <definedName name="SHARED_FORMULA_20_141_20_141_5">#REF!+#REF!+#REF!+#REF!+#REF!+#REF!+#REF!+#REF!+#REF!+#REF!+#REF!+#REF!+#REF!+#REF!+#REF!+#REF!+#REF!+#REF!+#REF!+#REF!+#REF!+#REF!</definedName>
    <definedName name="SHARED_FORMULA_20_19_20_19_5" localSheetId="13">#REF!</definedName>
    <definedName name="SHARED_FORMULA_20_19_20_19_5" localSheetId="7">#REF!</definedName>
    <definedName name="SHARED_FORMULA_20_19_20_19_5" localSheetId="8">#REF!</definedName>
    <definedName name="SHARED_FORMULA_20_19_20_19_5">#REF!</definedName>
    <definedName name="SHARED_FORMULA_20_22_20_22_5" localSheetId="13">#REF!</definedName>
    <definedName name="SHARED_FORMULA_20_22_20_22_5" localSheetId="7">#REF!</definedName>
    <definedName name="SHARED_FORMULA_20_22_20_22_5" localSheetId="8">#REF!</definedName>
    <definedName name="SHARED_FORMULA_20_22_20_22_5">#REF!</definedName>
    <definedName name="SHARED_FORMULA_20_27_20_27_5" localSheetId="13">#REF!</definedName>
    <definedName name="SHARED_FORMULA_20_27_20_27_5" localSheetId="7">#REF!</definedName>
    <definedName name="SHARED_FORMULA_20_27_20_27_5" localSheetId="8">#REF!</definedName>
    <definedName name="SHARED_FORMULA_20_27_20_27_5">#REF!</definedName>
    <definedName name="SHARED_FORMULA_20_33_20_33_5" localSheetId="13">#REF!</definedName>
    <definedName name="SHARED_FORMULA_20_33_20_33_5" localSheetId="7">#REF!</definedName>
    <definedName name="SHARED_FORMULA_20_33_20_33_5" localSheetId="8">#REF!</definedName>
    <definedName name="SHARED_FORMULA_20_33_20_33_5">#REF!</definedName>
    <definedName name="SHARED_FORMULA_20_37_20_37_5" localSheetId="13">#REF!</definedName>
    <definedName name="SHARED_FORMULA_20_37_20_37_5" localSheetId="7">#REF!</definedName>
    <definedName name="SHARED_FORMULA_20_37_20_37_5" localSheetId="8">#REF!</definedName>
    <definedName name="SHARED_FORMULA_20_37_20_37_5">#REF!</definedName>
    <definedName name="SHARED_FORMULA_20_42_20_42_5" localSheetId="13">#REF!</definedName>
    <definedName name="SHARED_FORMULA_20_42_20_42_5" localSheetId="7">#REF!</definedName>
    <definedName name="SHARED_FORMULA_20_42_20_42_5" localSheetId="8">#REF!</definedName>
    <definedName name="SHARED_FORMULA_20_42_20_42_5">#REF!</definedName>
    <definedName name="SHARED_FORMULA_20_57_20_57_5" localSheetId="13">#REF!</definedName>
    <definedName name="SHARED_FORMULA_20_57_20_57_5" localSheetId="7">#REF!</definedName>
    <definedName name="SHARED_FORMULA_20_57_20_57_5" localSheetId="8">#REF!</definedName>
    <definedName name="SHARED_FORMULA_20_57_20_57_5">#REF!</definedName>
    <definedName name="SHARED_FORMULA_20_63_20_63_5" localSheetId="13">#REF!</definedName>
    <definedName name="SHARED_FORMULA_20_63_20_63_5" localSheetId="7">#REF!</definedName>
    <definedName name="SHARED_FORMULA_20_63_20_63_5" localSheetId="8">#REF!</definedName>
    <definedName name="SHARED_FORMULA_20_63_20_63_5">#REF!</definedName>
    <definedName name="SHARED_FORMULA_20_67_20_67_5" localSheetId="13">#REF!</definedName>
    <definedName name="SHARED_FORMULA_20_67_20_67_5" localSheetId="7">#REF!</definedName>
    <definedName name="SHARED_FORMULA_20_67_20_67_5" localSheetId="8">#REF!</definedName>
    <definedName name="SHARED_FORMULA_20_67_20_67_5">#REF!</definedName>
    <definedName name="SHARED_FORMULA_20_78_20_78_5" localSheetId="13">#REF!</definedName>
    <definedName name="SHARED_FORMULA_20_78_20_78_5" localSheetId="7">#REF!</definedName>
    <definedName name="SHARED_FORMULA_20_78_20_78_5" localSheetId="8">#REF!</definedName>
    <definedName name="SHARED_FORMULA_20_78_20_78_5">#REF!</definedName>
    <definedName name="SHARED_FORMULA_20_82_20_82_5" localSheetId="13">#REF!</definedName>
    <definedName name="SHARED_FORMULA_20_82_20_82_5" localSheetId="7">#REF!</definedName>
    <definedName name="SHARED_FORMULA_20_82_20_82_5" localSheetId="8">#REF!</definedName>
    <definedName name="SHARED_FORMULA_20_82_20_82_5">#REF!</definedName>
    <definedName name="SHARED_FORMULA_20_86_20_86_5" localSheetId="13">#REF!+#REF!</definedName>
    <definedName name="SHARED_FORMULA_20_86_20_86_5" localSheetId="7">#REF!+#REF!</definedName>
    <definedName name="SHARED_FORMULA_20_86_20_86_5" localSheetId="8">#REF!+#REF!</definedName>
    <definedName name="SHARED_FORMULA_20_86_20_86_5">#REF!+#REF!</definedName>
    <definedName name="SHARED_FORMULA_20_92_20_92_5" localSheetId="13">#REF!</definedName>
    <definedName name="SHARED_FORMULA_20_92_20_92_5" localSheetId="7">#REF!</definedName>
    <definedName name="SHARED_FORMULA_20_92_20_92_5" localSheetId="8">#REF!</definedName>
    <definedName name="SHARED_FORMULA_20_92_20_92_5">#REF!</definedName>
    <definedName name="SHARED_FORMULA_23_3_23_3_5" localSheetId="13">SUM(#REF!)-#REF!</definedName>
    <definedName name="SHARED_FORMULA_23_3_23_3_5" localSheetId="7">SUM(#REF!)-#REF!</definedName>
    <definedName name="SHARED_FORMULA_23_3_23_3_5" localSheetId="8">SUM(#REF!)-#REF!</definedName>
    <definedName name="SHARED_FORMULA_23_3_23_3_5">SUM(#REF!)-#REF!</definedName>
    <definedName name="SHARED_FORMULA_23_32_23_32_5" localSheetId="13">SUM(#REF!)-#REF!</definedName>
    <definedName name="SHARED_FORMULA_23_32_23_32_5" localSheetId="7">SUM(#REF!)-#REF!</definedName>
    <definedName name="SHARED_FORMULA_23_32_23_32_5" localSheetId="8">SUM(#REF!)-#REF!</definedName>
    <definedName name="SHARED_FORMULA_23_32_23_32_5">SUM(#REF!)-#REF!</definedName>
    <definedName name="SHARED_FORMULA_23_64_23_64_5" localSheetId="13">SUM(#REF!)-#REF!</definedName>
    <definedName name="SHARED_FORMULA_23_64_23_64_5" localSheetId="7">SUM(#REF!)-#REF!</definedName>
    <definedName name="SHARED_FORMULA_23_64_23_64_5" localSheetId="8">SUM(#REF!)-#REF!</definedName>
    <definedName name="SHARED_FORMULA_23_64_23_64_5">SUM(#REF!)-#REF!</definedName>
    <definedName name="SHARED_FORMULA_23_96_23_96_5" localSheetId="13">SUM(#REF!)-#REF!</definedName>
    <definedName name="SHARED_FORMULA_23_96_23_96_5" localSheetId="7">SUM(#REF!)-#REF!</definedName>
    <definedName name="SHARED_FORMULA_23_96_23_96_5" localSheetId="8">SUM(#REF!)-#REF!</definedName>
    <definedName name="SHARED_FORMULA_23_96_23_96_5">SUM(#REF!)-#REF!</definedName>
    <definedName name="SHARED_FORMULA_25_131_25_131_5" localSheetId="13">SUM(#REF!)-#REF!</definedName>
    <definedName name="SHARED_FORMULA_25_131_25_131_5" localSheetId="7">SUM(#REF!)-#REF!</definedName>
    <definedName name="SHARED_FORMULA_25_131_25_131_5" localSheetId="8">SUM(#REF!)-#REF!</definedName>
    <definedName name="SHARED_FORMULA_25_131_25_131_5">SUM(#REF!)-#REF!</definedName>
    <definedName name="SHARED_FORMULA_3_10_3_10_3" localSheetId="13">SUM(#REF!)</definedName>
    <definedName name="SHARED_FORMULA_3_10_3_10_3" localSheetId="7">SUM(#REF!)</definedName>
    <definedName name="SHARED_FORMULA_3_10_3_10_3" localSheetId="8">SUM(#REF!)</definedName>
    <definedName name="SHARED_FORMULA_3_10_3_10_3">SUM(#REF!)</definedName>
    <definedName name="SHARED_FORMULA_3_308_3_308_4" localSheetId="13">SUM(#REF!+#REF!+#REF!)</definedName>
    <definedName name="SHARED_FORMULA_3_308_3_308_4" localSheetId="7">SUM(#REF!+#REF!+#REF!)</definedName>
    <definedName name="SHARED_FORMULA_3_308_3_308_4" localSheetId="8">SUM(#REF!+#REF!+#REF!)</definedName>
    <definedName name="SHARED_FORMULA_3_308_3_308_4">SUM(#REF!+#REF!+#REF!)</definedName>
    <definedName name="SHARED_FORMULA_3_309_3_309_4" localSheetId="13">#REF!+#REF!+#REF!</definedName>
    <definedName name="SHARED_FORMULA_3_309_3_309_4" localSheetId="7">#REF!+#REF!+#REF!</definedName>
    <definedName name="SHARED_FORMULA_3_309_3_309_4" localSheetId="8">#REF!+#REF!+#REF!</definedName>
    <definedName name="SHARED_FORMULA_3_309_3_309_4">#REF!+#REF!+#REF!</definedName>
    <definedName name="SHARED_FORMULA_3_312_3_312_4" localSheetId="13">SUM(#REF!+#REF!+#REF!)</definedName>
    <definedName name="SHARED_FORMULA_3_312_3_312_4" localSheetId="7">SUM(#REF!+#REF!+#REF!)</definedName>
    <definedName name="SHARED_FORMULA_3_312_3_312_4" localSheetId="8">SUM(#REF!+#REF!+#REF!)</definedName>
    <definedName name="SHARED_FORMULA_3_312_3_312_4">SUM(#REF!+#REF!+#REF!)</definedName>
    <definedName name="SHARED_FORMULA_3_32_3_32_2" localSheetId="13">SUM(#REF!)</definedName>
    <definedName name="SHARED_FORMULA_3_32_3_32_2" localSheetId="7">SUM(#REF!)</definedName>
    <definedName name="SHARED_FORMULA_3_32_3_32_2" localSheetId="8">SUM(#REF!)</definedName>
    <definedName name="SHARED_FORMULA_3_32_3_32_2">SUM(#REF!)</definedName>
    <definedName name="SHARED_FORMULA_3_320_3_320_4" localSheetId="13">SUM(#REF!+#REF!+#REF!+#REF!)</definedName>
    <definedName name="SHARED_FORMULA_3_320_3_320_4" localSheetId="7">SUM(#REF!+#REF!+#REF!+#REF!)</definedName>
    <definedName name="SHARED_FORMULA_3_320_3_320_4" localSheetId="8">SUM(#REF!+#REF!+#REF!+#REF!)</definedName>
    <definedName name="SHARED_FORMULA_3_320_3_320_4">SUM(#REF!+#REF!+#REF!+#REF!)</definedName>
    <definedName name="SHARED_FORMULA_3_321_3_321_4" localSheetId="13">SUM(#REF!+#REF!+#REF!+#REF!)</definedName>
    <definedName name="SHARED_FORMULA_3_321_3_321_4" localSheetId="7">SUM(#REF!+#REF!+#REF!+#REF!)</definedName>
    <definedName name="SHARED_FORMULA_3_321_3_321_4" localSheetId="8">SUM(#REF!+#REF!+#REF!+#REF!)</definedName>
    <definedName name="SHARED_FORMULA_3_321_3_321_4">SUM(#REF!+#REF!+#REF!+#REF!)</definedName>
    <definedName name="SHARED_FORMULA_3_37_3_37_2" localSheetId="13">SUM(#REF!)</definedName>
    <definedName name="SHARED_FORMULA_3_37_3_37_2" localSheetId="7">SUM(#REF!)</definedName>
    <definedName name="SHARED_FORMULA_3_37_3_37_2" localSheetId="8">SUM(#REF!)</definedName>
    <definedName name="SHARED_FORMULA_3_37_3_37_2">SUM(#REF!)</definedName>
    <definedName name="SHARED_FORMULA_3_47_3_47_2" localSheetId="13">SUM(#REF!)</definedName>
    <definedName name="SHARED_FORMULA_3_47_3_47_2" localSheetId="7">SUM(#REF!)</definedName>
    <definedName name="SHARED_FORMULA_3_47_3_47_2" localSheetId="8">SUM(#REF!)</definedName>
    <definedName name="SHARED_FORMULA_3_47_3_47_2">SUM(#REF!)</definedName>
    <definedName name="SHARED_FORMULA_3_59_3_59_5" localSheetId="13">#REF!</definedName>
    <definedName name="SHARED_FORMULA_3_59_3_59_5" localSheetId="7">#REF!</definedName>
    <definedName name="SHARED_FORMULA_3_59_3_59_5" localSheetId="8">#REF!</definedName>
    <definedName name="SHARED_FORMULA_3_59_3_59_5">#REF!</definedName>
    <definedName name="SHARED_FORMULA_3_77_3_77_5" localSheetId="13">#REF!</definedName>
    <definedName name="SHARED_FORMULA_3_77_3_77_5" localSheetId="7">#REF!</definedName>
    <definedName name="SHARED_FORMULA_3_77_3_77_5" localSheetId="8">#REF!</definedName>
    <definedName name="SHARED_FORMULA_3_77_3_77_5">#REF!</definedName>
    <definedName name="SHARED_FORMULA_3_94_3_94_5" localSheetId="13">#REF!</definedName>
    <definedName name="SHARED_FORMULA_3_94_3_94_5" localSheetId="7">#REF!</definedName>
    <definedName name="SHARED_FORMULA_3_94_3_94_5" localSheetId="8">#REF!</definedName>
    <definedName name="SHARED_FORMULA_3_94_3_94_5">#REF!</definedName>
    <definedName name="SHARED_FORMULA_4_133_4_133_5" localSheetId="13">SUM(#REF!)-#REF!-#REF!-#REF!</definedName>
    <definedName name="SHARED_FORMULA_4_133_4_133_5" localSheetId="7">SUM(#REF!)-#REF!-#REF!-#REF!</definedName>
    <definedName name="SHARED_FORMULA_4_133_4_133_5" localSheetId="8">SUM(#REF!)-#REF!-#REF!-#REF!</definedName>
    <definedName name="SHARED_FORMULA_4_133_4_133_5">SUM(#REF!)-#REF!-#REF!-#REF!</definedName>
    <definedName name="SHARED_FORMULA_4_136_4_136_4" localSheetId="13">SUM(#REF!)</definedName>
    <definedName name="SHARED_FORMULA_4_136_4_136_4" localSheetId="7">SUM(#REF!)</definedName>
    <definedName name="SHARED_FORMULA_4_136_4_136_4" localSheetId="8">SUM(#REF!)</definedName>
    <definedName name="SHARED_FORMULA_4_136_4_136_4">SUM(#REF!)</definedName>
    <definedName name="SHARED_FORMULA_4_200_4_200_4" localSheetId="13">SUM(#REF!)</definedName>
    <definedName name="SHARED_FORMULA_4_200_4_200_4" localSheetId="7">SUM(#REF!)</definedName>
    <definedName name="SHARED_FORMULA_4_200_4_200_4" localSheetId="8">SUM(#REF!)</definedName>
    <definedName name="SHARED_FORMULA_4_200_4_200_4">SUM(#REF!)</definedName>
    <definedName name="SHARED_FORMULA_4_264_4_264_4" localSheetId="13">SUM(#REF!)</definedName>
    <definedName name="SHARED_FORMULA_4_264_4_264_4" localSheetId="7">SUM(#REF!)</definedName>
    <definedName name="SHARED_FORMULA_4_264_4_264_4" localSheetId="8">SUM(#REF!)</definedName>
    <definedName name="SHARED_FORMULA_4_264_4_264_4">SUM(#REF!)</definedName>
    <definedName name="SHARED_FORMULA_4_322_4_322_4" localSheetId="13">SUM(#REF!,#REF!,#REF!)</definedName>
    <definedName name="SHARED_FORMULA_4_322_4_322_4" localSheetId="7">SUM(#REF!,#REF!,#REF!)</definedName>
    <definedName name="SHARED_FORMULA_4_322_4_322_4" localSheetId="8">SUM(#REF!,#REF!,#REF!)</definedName>
    <definedName name="SHARED_FORMULA_4_322_4_322_4">SUM(#REF!,#REF!,#REF!)</definedName>
    <definedName name="SHARED_FORMULA_4_43_4_43_3" localSheetId="13">SUM(#REF!,#REF!,#REF!,#REF!,#REF!,#REF!,#REF!,#REF!,#REF!,#REF!,#REF!,#REF!,#REF!,#REF!)</definedName>
    <definedName name="SHARED_FORMULA_4_43_4_43_3" localSheetId="7">SUM(#REF!,#REF!,#REF!,#REF!,#REF!,#REF!,#REF!,#REF!,#REF!,#REF!,#REF!,#REF!,#REF!,#REF!)</definedName>
    <definedName name="SHARED_FORMULA_4_43_4_43_3" localSheetId="8">SUM(#REF!,#REF!,#REF!,#REF!,#REF!,#REF!,#REF!,#REF!,#REF!,#REF!,#REF!,#REF!,#REF!,#REF!)</definedName>
    <definedName name="SHARED_FORMULA_4_43_4_43_3">SUM(#REF!,#REF!,#REF!,#REF!,#REF!,#REF!,#REF!,#REF!,#REF!,#REF!,#REF!,#REF!,#REF!,#REF!)</definedName>
    <definedName name="SHARED_FORMULA_4_58_4_58_2" localSheetId="13">SUM(#REF!,#REF!,#REF!,#REF!,#REF!,#REF!,#REF!,#REF!,#REF!,#REF!,#REF!)</definedName>
    <definedName name="SHARED_FORMULA_4_58_4_58_2" localSheetId="7">SUM(#REF!,#REF!,#REF!,#REF!,#REF!,#REF!,#REF!,#REF!,#REF!,#REF!,#REF!)</definedName>
    <definedName name="SHARED_FORMULA_4_58_4_58_2" localSheetId="8">SUM(#REF!,#REF!,#REF!,#REF!,#REF!,#REF!,#REF!,#REF!,#REF!,#REF!,#REF!)</definedName>
    <definedName name="SHARED_FORMULA_4_58_4_58_2">SUM(#REF!,#REF!,#REF!,#REF!,#REF!,#REF!,#REF!,#REF!,#REF!,#REF!,#REF!)</definedName>
    <definedName name="SHARED_FORMULA_4_73_4_73_4" localSheetId="13">SUM(#REF!)</definedName>
    <definedName name="SHARED_FORMULA_4_73_4_73_4" localSheetId="7">SUM(#REF!)</definedName>
    <definedName name="SHARED_FORMULA_4_73_4_73_4" localSheetId="8">SUM(#REF!)</definedName>
    <definedName name="SHARED_FORMULA_4_73_4_73_4">SUM(#REF!)</definedName>
    <definedName name="SHARED_FORMULA_4_8_4_8_4" localSheetId="13">SUM(#REF!)</definedName>
    <definedName name="SHARED_FORMULA_4_8_4_8_4" localSheetId="7">SUM(#REF!)</definedName>
    <definedName name="SHARED_FORMULA_4_8_4_8_4" localSheetId="8">SUM(#REF!)</definedName>
    <definedName name="SHARED_FORMULA_4_8_4_8_4">SUM(#REF!)</definedName>
    <definedName name="SHARED_FORMULA_4_9_4_9_3" localSheetId="13">SUM(#REF!)</definedName>
    <definedName name="SHARED_FORMULA_4_9_4_9_3" localSheetId="7">SUM(#REF!)</definedName>
    <definedName name="SHARED_FORMULA_4_9_4_9_3" localSheetId="8">SUM(#REF!)</definedName>
    <definedName name="SHARED_FORMULA_4_9_4_9_3">SUM(#REF!)</definedName>
    <definedName name="SHARED_FORMULA_5_108_5_108_5" localSheetId="13">#REF!</definedName>
    <definedName name="SHARED_FORMULA_5_108_5_108_5" localSheetId="7">#REF!</definedName>
    <definedName name="SHARED_FORMULA_5_108_5_108_5" localSheetId="8">#REF!</definedName>
    <definedName name="SHARED_FORMULA_5_108_5_108_5">#REF!</definedName>
    <definedName name="SHARED_FORMULA_5_109_5_109_5" localSheetId="13">#REF!</definedName>
    <definedName name="SHARED_FORMULA_5_109_5_109_5" localSheetId="7">#REF!</definedName>
    <definedName name="SHARED_FORMULA_5_109_5_109_5" localSheetId="8">#REF!</definedName>
    <definedName name="SHARED_FORMULA_5_109_5_109_5">#REF!</definedName>
    <definedName name="SHARED_FORMULA_5_129_5_129_5" localSheetId="13">#REF!</definedName>
    <definedName name="SHARED_FORMULA_5_129_5_129_5" localSheetId="7">#REF!</definedName>
    <definedName name="SHARED_FORMULA_5_129_5_129_5" localSheetId="8">#REF!</definedName>
    <definedName name="SHARED_FORMULA_5_129_5_129_5">#REF!</definedName>
    <definedName name="SHARED_FORMULA_5_19_5_19_5" localSheetId="13">#REF!</definedName>
    <definedName name="SHARED_FORMULA_5_19_5_19_5" localSheetId="7">#REF!</definedName>
    <definedName name="SHARED_FORMULA_5_19_5_19_5" localSheetId="8">#REF!</definedName>
    <definedName name="SHARED_FORMULA_5_19_5_19_5">#REF!</definedName>
    <definedName name="SHARED_FORMULA_5_28_5_28_5" localSheetId="13">#REF!</definedName>
    <definedName name="SHARED_FORMULA_5_28_5_28_5" localSheetId="7">#REF!</definedName>
    <definedName name="SHARED_FORMULA_5_28_5_28_5" localSheetId="8">#REF!</definedName>
    <definedName name="SHARED_FORMULA_5_28_5_28_5">#REF!</definedName>
    <definedName name="SHARED_FORMULA_5_288_5_288_4" localSheetId="13">SUM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</definedName>
    <definedName name="SHARED_FORMULA_5_288_5_288_4" localSheetId="7">SUM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</definedName>
    <definedName name="SHARED_FORMULA_5_288_5_288_4" localSheetId="8">SUM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</definedName>
    <definedName name="SHARED_FORMULA_5_288_5_288_4">SUM(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)</definedName>
    <definedName name="SHARED_FORMULA_5_289_5_289_4" localSheetId="13"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definedName>
    <definedName name="SHARED_FORMULA_5_289_5_289_4" localSheetId="7"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definedName>
    <definedName name="SHARED_FORMULA_5_289_5_289_4" localSheetId="8"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definedName>
    <definedName name="SHARED_FORMULA_5_289_5_289_4"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definedName>
    <definedName name="SHARED_FORMULA_5_35_5_35_5" localSheetId="13">#REF!</definedName>
    <definedName name="SHARED_FORMULA_5_35_5_35_5" localSheetId="7">#REF!</definedName>
    <definedName name="SHARED_FORMULA_5_35_5_35_5" localSheetId="8">#REF!</definedName>
    <definedName name="SHARED_FORMULA_5_35_5_35_5">#REF!</definedName>
    <definedName name="SHARED_FORMULA_5_69_5_69_5" localSheetId="13">#REF!</definedName>
    <definedName name="SHARED_FORMULA_5_69_5_69_5" localSheetId="7">#REF!</definedName>
    <definedName name="SHARED_FORMULA_5_69_5_69_5" localSheetId="8">#REF!</definedName>
    <definedName name="SHARED_FORMULA_5_69_5_69_5">#REF!</definedName>
    <definedName name="SHARED_FORMULA_5_7_5_7_5" localSheetId="13">#REF!</definedName>
    <definedName name="SHARED_FORMULA_5_7_5_7_5" localSheetId="7">#REF!</definedName>
    <definedName name="SHARED_FORMULA_5_7_5_7_5" localSheetId="8">#REF!</definedName>
    <definedName name="SHARED_FORMULA_5_7_5_7_5">#REF!</definedName>
    <definedName name="SHARED_FORMULA_6_5_6_5_0" localSheetId="13">#REF!/#REF!*100</definedName>
    <definedName name="SHARED_FORMULA_6_5_6_5_0" localSheetId="7">#REF!/#REF!*100</definedName>
    <definedName name="SHARED_FORMULA_6_5_6_5_0" localSheetId="8">#REF!/#REF!*100</definedName>
    <definedName name="SHARED_FORMULA_6_5_6_5_0">#REF!/#REF!*100</definedName>
    <definedName name="SHARED_FORMULA_7_62_7_62_5" localSheetId="13">#REF!</definedName>
    <definedName name="SHARED_FORMULA_7_62_7_62_5" localSheetId="7">#REF!</definedName>
    <definedName name="SHARED_FORMULA_7_62_7_62_5" localSheetId="8">#REF!</definedName>
    <definedName name="SHARED_FORMULA_7_62_7_62_5">#REF!</definedName>
    <definedName name="SHARED_FORMULA_7_82_7_82_5" localSheetId="13">#REF!</definedName>
    <definedName name="SHARED_FORMULA_7_82_7_82_5" localSheetId="7">#REF!</definedName>
    <definedName name="SHARED_FORMULA_7_82_7_82_5" localSheetId="8">#REF!</definedName>
    <definedName name="SHARED_FORMULA_7_82_7_82_5">#REF!</definedName>
    <definedName name="SHARED_FORMULA_7_93_7_93_5" localSheetId="13">#REF!</definedName>
    <definedName name="SHARED_FORMULA_7_93_7_93_5" localSheetId="7">#REF!</definedName>
    <definedName name="SHARED_FORMULA_7_93_7_93_5" localSheetId="8">#REF!</definedName>
    <definedName name="SHARED_FORMULA_7_93_7_93_5">#REF!</definedName>
    <definedName name="SHARED_FORMULA_8_48_8_48_5" localSheetId="13">#REF!</definedName>
    <definedName name="SHARED_FORMULA_8_48_8_48_5" localSheetId="7">#REF!</definedName>
    <definedName name="SHARED_FORMULA_8_48_8_48_5" localSheetId="8">#REF!</definedName>
    <definedName name="SHARED_FORMULA_8_48_8_48_5">#REF!</definedName>
    <definedName name="SHARED_FORMULA_9_112_9_112_5" localSheetId="13">#REF!</definedName>
    <definedName name="SHARED_FORMULA_9_112_9_112_5" localSheetId="7">#REF!</definedName>
    <definedName name="SHARED_FORMULA_9_112_9_112_5" localSheetId="8">#REF!</definedName>
    <definedName name="SHARED_FORMULA_9_112_9_112_5">#REF!</definedName>
    <definedName name="SHARED_FORMULA_9_118_9_118_5" localSheetId="13">#REF!</definedName>
    <definedName name="SHARED_FORMULA_9_118_9_118_5" localSheetId="7">#REF!</definedName>
    <definedName name="SHARED_FORMULA_9_118_9_118_5" localSheetId="8">#REF!</definedName>
    <definedName name="SHARED_FORMULA_9_118_9_118_5">#REF!</definedName>
    <definedName name="SHARED_FORMULA_9_44_9_44_5" localSheetId="13">#REF!</definedName>
    <definedName name="SHARED_FORMULA_9_44_9_44_5" localSheetId="7">#REF!</definedName>
    <definedName name="SHARED_FORMULA_9_44_9_44_5" localSheetId="8">#REF!</definedName>
    <definedName name="SHARED_FORMULA_9_44_9_44_5">#REF!</definedName>
    <definedName name="SHARED_FORMULA_9_53_9_53_5" localSheetId="13">#REF!</definedName>
    <definedName name="SHARED_FORMULA_9_53_9_53_5" localSheetId="7">#REF!</definedName>
    <definedName name="SHARED_FORMULA_9_53_9_53_5" localSheetId="8">#REF!</definedName>
    <definedName name="SHARED_FORMULA_9_53_9_53_5">#REF!</definedName>
    <definedName name="SHARED_FORMULA_9_77_9_77_5" localSheetId="13">#REF!</definedName>
    <definedName name="SHARED_FORMULA_9_77_9_77_5" localSheetId="7">#REF!</definedName>
    <definedName name="SHARED_FORMULA_9_77_9_77_5" localSheetId="8">#REF!</definedName>
    <definedName name="SHARED_FORMULA_9_77_9_77_5">#REF!</definedName>
    <definedName name="SHARED_FORMULA_9_98_9_98_5" localSheetId="13">#REF!</definedName>
    <definedName name="SHARED_FORMULA_9_98_9_98_5" localSheetId="7">#REF!</definedName>
    <definedName name="SHARED_FORMULA_9_98_9_98_5" localSheetId="8">#REF!</definedName>
    <definedName name="SHARED_FORMULA_9_98_9_98_5">#REF!</definedName>
    <definedName name="Támogatások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Q28" i="19" l="1"/>
  <c r="R28" i="19"/>
  <c r="P28" i="19"/>
  <c r="L34" i="23"/>
  <c r="J18" i="23"/>
  <c r="K18" i="23"/>
  <c r="I18" i="23"/>
  <c r="L22" i="23"/>
  <c r="F38" i="23"/>
  <c r="F35" i="23"/>
  <c r="F29" i="23"/>
  <c r="C67" i="32"/>
  <c r="B67" i="32"/>
  <c r="P63" i="18"/>
  <c r="P62" i="18"/>
  <c r="O63" i="18"/>
  <c r="O62" i="18"/>
  <c r="N63" i="18"/>
  <c r="N62" i="18"/>
  <c r="Q35" i="19"/>
  <c r="P35" i="19"/>
  <c r="C44" i="32"/>
  <c r="D44" i="32"/>
  <c r="K38" i="18"/>
  <c r="N35" i="18" s="1"/>
  <c r="L38" i="18"/>
  <c r="M38" i="18"/>
  <c r="L40" i="18"/>
  <c r="M40" i="18"/>
  <c r="N40" i="18"/>
  <c r="O40" i="18"/>
  <c r="P40" i="18"/>
  <c r="L35" i="18"/>
  <c r="M35" i="18"/>
  <c r="P35" i="18"/>
  <c r="L55" i="18"/>
  <c r="M55" i="18"/>
  <c r="M42" i="18"/>
  <c r="E35" i="18"/>
  <c r="F35" i="18"/>
  <c r="G35" i="18"/>
  <c r="H35" i="18"/>
  <c r="I35" i="18"/>
  <c r="J35" i="18"/>
  <c r="K35" i="18"/>
  <c r="C35" i="18"/>
  <c r="D35" i="18"/>
  <c r="B35" i="18"/>
  <c r="K40" i="18"/>
  <c r="O29" i="19"/>
  <c r="N29" i="19"/>
  <c r="M29" i="19"/>
  <c r="F28" i="19"/>
  <c r="E10" i="20"/>
  <c r="R11" i="20"/>
  <c r="Q15" i="20"/>
  <c r="N11" i="20"/>
  <c r="P11" i="20"/>
  <c r="Q11" i="20"/>
  <c r="L11" i="20"/>
  <c r="J11" i="20"/>
  <c r="I37" i="24"/>
  <c r="I44" i="24"/>
  <c r="D38" i="24"/>
  <c r="E38" i="24"/>
  <c r="D16" i="24"/>
  <c r="D21" i="24"/>
  <c r="D25" i="24"/>
  <c r="D32" i="24"/>
  <c r="D37" i="24" s="1"/>
  <c r="F32" i="24"/>
  <c r="F37" i="24" s="1"/>
  <c r="F25" i="24"/>
  <c r="F21" i="24"/>
  <c r="F16" i="24"/>
  <c r="F8" i="24"/>
  <c r="F28" i="24" s="1"/>
  <c r="B32" i="24"/>
  <c r="B37" i="24" s="1"/>
  <c r="B25" i="24"/>
  <c r="B21" i="24"/>
  <c r="B16" i="24"/>
  <c r="B8" i="24"/>
  <c r="B28" i="24" s="1"/>
  <c r="B38" i="24" s="1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I8" i="28"/>
  <c r="I9" i="28"/>
  <c r="I10" i="28"/>
  <c r="I12" i="28"/>
  <c r="I13" i="28"/>
  <c r="I14" i="28"/>
  <c r="I15" i="28"/>
  <c r="I17" i="28"/>
  <c r="I19" i="28"/>
  <c r="I20" i="28"/>
  <c r="I21" i="28"/>
  <c r="I22" i="28"/>
  <c r="I23" i="28"/>
  <c r="I24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C12" i="46"/>
  <c r="P36" i="19" l="1"/>
  <c r="O35" i="18"/>
  <c r="C23" i="45"/>
  <c r="D23" i="45"/>
  <c r="B23" i="45"/>
  <c r="D17" i="45"/>
  <c r="C17" i="45"/>
  <c r="B17" i="45"/>
  <c r="D12" i="45"/>
  <c r="C12" i="45"/>
  <c r="B12" i="45"/>
  <c r="C12" i="44" l="1"/>
  <c r="D12" i="44"/>
  <c r="B12" i="44"/>
  <c r="C14" i="1" l="1"/>
  <c r="D14" i="1"/>
  <c r="B14" i="1"/>
  <c r="C6" i="4"/>
  <c r="D6" i="4"/>
  <c r="B6" i="4"/>
  <c r="C38" i="5"/>
  <c r="D38" i="5"/>
  <c r="B38" i="5"/>
  <c r="B34" i="28"/>
  <c r="B30" i="28"/>
  <c r="B38" i="28" s="1"/>
  <c r="B22" i="28"/>
  <c r="B18" i="28"/>
  <c r="B10" i="28"/>
  <c r="B25" i="28" s="1"/>
  <c r="E14" i="33"/>
  <c r="E13" i="33"/>
  <c r="E12" i="33"/>
  <c r="E11" i="33"/>
  <c r="G14" i="33"/>
  <c r="H14" i="33"/>
  <c r="I14" i="33"/>
  <c r="N14" i="33"/>
  <c r="G13" i="33"/>
  <c r="H13" i="33"/>
  <c r="I13" i="33"/>
  <c r="N13" i="33"/>
  <c r="G12" i="33"/>
  <c r="H12" i="33"/>
  <c r="I12" i="33"/>
  <c r="N12" i="33"/>
  <c r="F14" i="33"/>
  <c r="F13" i="33"/>
  <c r="F12" i="33"/>
  <c r="E24" i="26" l="1"/>
  <c r="E23" i="26"/>
  <c r="E22" i="26"/>
  <c r="G24" i="26"/>
  <c r="H24" i="26"/>
  <c r="I24" i="26"/>
  <c r="N24" i="26"/>
  <c r="G23" i="26"/>
  <c r="H23" i="26"/>
  <c r="I23" i="26"/>
  <c r="N23" i="26"/>
  <c r="G22" i="26"/>
  <c r="H22" i="26"/>
  <c r="I22" i="26"/>
  <c r="N22" i="26"/>
  <c r="D45" i="5" l="1"/>
  <c r="C45" i="5"/>
  <c r="B45" i="5"/>
  <c r="H9" i="32" l="1"/>
  <c r="G9" i="32"/>
  <c r="K67" i="23"/>
  <c r="L19" i="23"/>
  <c r="J67" i="23"/>
  <c r="D28" i="23"/>
  <c r="J13" i="24"/>
  <c r="J14" i="24"/>
  <c r="J15" i="24"/>
  <c r="J17" i="24"/>
  <c r="J18" i="24"/>
  <c r="J19" i="24"/>
  <c r="J20" i="24"/>
  <c r="J21" i="24"/>
  <c r="J22" i="24"/>
  <c r="J23" i="24"/>
  <c r="J24" i="24"/>
  <c r="J25" i="24"/>
  <c r="J26" i="24"/>
  <c r="B12" i="27"/>
  <c r="B9" i="27"/>
  <c r="C62" i="18"/>
  <c r="F34" i="28"/>
  <c r="F30" i="28"/>
  <c r="F22" i="28"/>
  <c r="F18" i="28"/>
  <c r="F25" i="28" s="1"/>
  <c r="F9" i="27"/>
  <c r="F13" i="27" s="1"/>
  <c r="D9" i="27"/>
  <c r="D13" i="27" s="1"/>
  <c r="D38" i="28"/>
  <c r="D34" i="28"/>
  <c r="D30" i="28"/>
  <c r="D18" i="28"/>
  <c r="D25" i="28" s="1"/>
  <c r="I6" i="24"/>
  <c r="N14" i="20"/>
  <c r="N13" i="20"/>
  <c r="I11" i="20"/>
  <c r="F12" i="26"/>
  <c r="F24" i="26" s="1"/>
  <c r="D44" i="4"/>
  <c r="C44" i="4"/>
  <c r="B44" i="4"/>
  <c r="E37" i="24"/>
  <c r="E32" i="24"/>
  <c r="G32" i="24"/>
  <c r="G34" i="28"/>
  <c r="G30" i="28"/>
  <c r="G22" i="28"/>
  <c r="G18" i="28"/>
  <c r="G25" i="28" s="1"/>
  <c r="F9" i="32"/>
  <c r="F50" i="23"/>
  <c r="K52" i="23"/>
  <c r="J52" i="23"/>
  <c r="L26" i="23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9" i="19"/>
  <c r="P30" i="19"/>
  <c r="P31" i="19"/>
  <c r="P32" i="19"/>
  <c r="P33" i="19"/>
  <c r="P6" i="19"/>
  <c r="E28" i="19"/>
  <c r="D28" i="19"/>
  <c r="P44" i="18"/>
  <c r="D22" i="18"/>
  <c r="E8" i="20"/>
  <c r="C43" i="32"/>
  <c r="E35" i="19"/>
  <c r="M6" i="19"/>
  <c r="M10" i="18"/>
  <c r="P10" i="18" s="1"/>
  <c r="L10" i="18"/>
  <c r="O10" i="18" s="1"/>
  <c r="K10" i="18"/>
  <c r="N10" i="18" s="1"/>
  <c r="R19" i="19"/>
  <c r="O8" i="19"/>
  <c r="B13" i="27" l="1"/>
  <c r="F38" i="28"/>
  <c r="G25" i="26"/>
  <c r="E25" i="26"/>
  <c r="I25" i="26"/>
  <c r="G38" i="28"/>
  <c r="H25" i="26"/>
  <c r="E36" i="19"/>
  <c r="C18" i="28" l="1"/>
  <c r="I12" i="24"/>
  <c r="H6" i="24"/>
  <c r="H5" i="24"/>
  <c r="J5" i="24" s="1"/>
  <c r="I18" i="28" l="1"/>
  <c r="C25" i="28"/>
  <c r="I25" i="28" s="1"/>
  <c r="E9" i="27"/>
  <c r="E13" i="27" s="1"/>
  <c r="G35" i="32" l="1"/>
  <c r="F16" i="23" l="1"/>
  <c r="F27" i="23"/>
  <c r="Q18" i="19" l="1"/>
  <c r="R18" i="19"/>
  <c r="F35" i="19"/>
  <c r="O60" i="18"/>
  <c r="P60" i="18"/>
  <c r="N60" i="18"/>
  <c r="M60" i="18"/>
  <c r="L60" i="18"/>
  <c r="P37" i="18"/>
  <c r="P39" i="18"/>
  <c r="P41" i="18"/>
  <c r="P42" i="18"/>
  <c r="P43" i="18"/>
  <c r="P36" i="18"/>
  <c r="O44" i="18"/>
  <c r="O37" i="18"/>
  <c r="O39" i="18"/>
  <c r="O41" i="18"/>
  <c r="O42" i="18"/>
  <c r="O43" i="18"/>
  <c r="O36" i="18"/>
  <c r="M37" i="18"/>
  <c r="L37" i="18"/>
  <c r="F36" i="19" l="1"/>
  <c r="N12" i="20"/>
  <c r="D43" i="32" l="1"/>
  <c r="F35" i="32"/>
  <c r="F44" i="32" s="1"/>
  <c r="F64" i="32"/>
  <c r="I6" i="28" l="1"/>
  <c r="F8" i="33" l="1"/>
  <c r="F9" i="33"/>
  <c r="F10" i="33"/>
  <c r="E9" i="20" l="1"/>
  <c r="K14" i="24" l="1"/>
  <c r="K15" i="24"/>
  <c r="K17" i="24"/>
  <c r="K18" i="24"/>
  <c r="K19" i="24"/>
  <c r="K20" i="24"/>
  <c r="K22" i="24"/>
  <c r="K23" i="24"/>
  <c r="K24" i="24"/>
  <c r="K26" i="24"/>
  <c r="K29" i="24"/>
  <c r="K30" i="24"/>
  <c r="K31" i="24"/>
  <c r="K33" i="24"/>
  <c r="K34" i="24"/>
  <c r="K35" i="24"/>
  <c r="K39" i="24"/>
  <c r="K40" i="24"/>
  <c r="K41" i="24"/>
  <c r="K42" i="24"/>
  <c r="K43" i="24"/>
  <c r="K13" i="24"/>
  <c r="I7" i="24"/>
  <c r="K7" i="24" s="1"/>
  <c r="I9" i="24"/>
  <c r="K9" i="24" s="1"/>
  <c r="I10" i="24"/>
  <c r="K10" i="24" s="1"/>
  <c r="I11" i="24"/>
  <c r="K11" i="24" s="1"/>
  <c r="I13" i="24"/>
  <c r="I14" i="24"/>
  <c r="I15" i="24"/>
  <c r="I17" i="24"/>
  <c r="I18" i="24"/>
  <c r="I19" i="24"/>
  <c r="I20" i="24"/>
  <c r="I22" i="24"/>
  <c r="I23" i="24"/>
  <c r="I24" i="24"/>
  <c r="I26" i="24"/>
  <c r="I27" i="24"/>
  <c r="I29" i="24"/>
  <c r="I30" i="24"/>
  <c r="I31" i="24"/>
  <c r="I33" i="24"/>
  <c r="I34" i="24"/>
  <c r="I35" i="24"/>
  <c r="I36" i="24"/>
  <c r="I39" i="24"/>
  <c r="I40" i="24"/>
  <c r="I41" i="24"/>
  <c r="I42" i="24"/>
  <c r="I43" i="24"/>
  <c r="I5" i="24"/>
  <c r="K5" i="24" s="1"/>
  <c r="H7" i="24"/>
  <c r="J7" i="24" s="1"/>
  <c r="H9" i="24"/>
  <c r="J9" i="24" s="1"/>
  <c r="H10" i="24"/>
  <c r="J10" i="24" s="1"/>
  <c r="H11" i="24"/>
  <c r="J11" i="24" s="1"/>
  <c r="H12" i="24"/>
  <c r="H13" i="24"/>
  <c r="H14" i="24"/>
  <c r="H15" i="24"/>
  <c r="H17" i="24"/>
  <c r="H18" i="24"/>
  <c r="H19" i="24"/>
  <c r="H20" i="24"/>
  <c r="H22" i="24"/>
  <c r="H23" i="24"/>
  <c r="H24" i="24"/>
  <c r="H26" i="24"/>
  <c r="H27" i="24"/>
  <c r="H29" i="24"/>
  <c r="J29" i="24" s="1"/>
  <c r="H30" i="24"/>
  <c r="J30" i="24" s="1"/>
  <c r="H31" i="24"/>
  <c r="J31" i="24" s="1"/>
  <c r="H33" i="24"/>
  <c r="J33" i="24" s="1"/>
  <c r="H34" i="24"/>
  <c r="J34" i="24" s="1"/>
  <c r="H35" i="24"/>
  <c r="J35" i="24" s="1"/>
  <c r="H36" i="24"/>
  <c r="J36" i="24" s="1"/>
  <c r="H39" i="24"/>
  <c r="J39" i="24" s="1"/>
  <c r="H40" i="24"/>
  <c r="J40" i="24" s="1"/>
  <c r="H41" i="24"/>
  <c r="J41" i="24" s="1"/>
  <c r="H42" i="24"/>
  <c r="J42" i="24" s="1"/>
  <c r="H43" i="24"/>
  <c r="J43" i="24" s="1"/>
  <c r="H44" i="24"/>
  <c r="K16" i="24" l="1"/>
  <c r="H25" i="24"/>
  <c r="H21" i="24"/>
  <c r="H16" i="24"/>
  <c r="C22" i="28"/>
  <c r="C10" i="28"/>
  <c r="H35" i="32"/>
  <c r="H44" i="32" s="1"/>
  <c r="G71" i="32"/>
  <c r="G64" i="32"/>
  <c r="B43" i="32"/>
  <c r="H8" i="24" l="1"/>
  <c r="H37" i="24"/>
  <c r="J37" i="24" s="1"/>
  <c r="H32" i="24"/>
  <c r="J32" i="24" s="1"/>
  <c r="C21" i="23"/>
  <c r="H38" i="24" l="1"/>
  <c r="H28" i="24"/>
  <c r="M44" i="18"/>
  <c r="L44" i="18"/>
  <c r="I15" i="20" l="1"/>
  <c r="H15" i="20" l="1"/>
  <c r="F11" i="20" l="1"/>
  <c r="G11" i="20"/>
  <c r="H11" i="20"/>
  <c r="K11" i="20"/>
  <c r="M11" i="20"/>
  <c r="G13" i="26"/>
  <c r="H13" i="26"/>
  <c r="I13" i="26"/>
  <c r="N13" i="26"/>
  <c r="E13" i="26"/>
  <c r="G11" i="33"/>
  <c r="H11" i="33"/>
  <c r="I11" i="33"/>
  <c r="N11" i="33"/>
  <c r="C32" i="24" l="1"/>
  <c r="G21" i="24"/>
  <c r="G16" i="24"/>
  <c r="C12" i="27"/>
  <c r="C9" i="27"/>
  <c r="C34" i="28"/>
  <c r="C30" i="28"/>
  <c r="G9" i="27"/>
  <c r="G13" i="27" s="1"/>
  <c r="E34" i="28"/>
  <c r="E30" i="28"/>
  <c r="E25" i="28"/>
  <c r="G44" i="32"/>
  <c r="B18" i="32"/>
  <c r="E28" i="23"/>
  <c r="E21" i="23"/>
  <c r="D21" i="23"/>
  <c r="C37" i="24" l="1"/>
  <c r="I32" i="24"/>
  <c r="K32" i="24"/>
  <c r="E38" i="28"/>
  <c r="C13" i="27"/>
  <c r="C38" i="28"/>
  <c r="P15" i="20"/>
  <c r="R15" i="20"/>
  <c r="M15" i="20"/>
  <c r="N15" i="33"/>
  <c r="G15" i="33"/>
  <c r="H15" i="33"/>
  <c r="H6" i="28"/>
  <c r="D56" i="23"/>
  <c r="D67" i="23" s="1"/>
  <c r="R7" i="19"/>
  <c r="R8" i="19"/>
  <c r="R9" i="19"/>
  <c r="R11" i="19"/>
  <c r="R12" i="19"/>
  <c r="R14" i="19"/>
  <c r="R15" i="19"/>
  <c r="R16" i="19"/>
  <c r="R17" i="19"/>
  <c r="R21" i="19"/>
  <c r="R22" i="19"/>
  <c r="R23" i="19"/>
  <c r="R24" i="19"/>
  <c r="R25" i="19"/>
  <c r="R26" i="19"/>
  <c r="R27" i="19"/>
  <c r="R29" i="19"/>
  <c r="R30" i="19"/>
  <c r="R31" i="19"/>
  <c r="R32" i="19"/>
  <c r="R33" i="19"/>
  <c r="R6" i="19"/>
  <c r="Q7" i="19"/>
  <c r="Q8" i="19"/>
  <c r="Q9" i="19"/>
  <c r="Q11" i="19"/>
  <c r="Q12" i="19"/>
  <c r="Q14" i="19"/>
  <c r="Q15" i="19"/>
  <c r="Q16" i="19"/>
  <c r="Q17" i="19"/>
  <c r="Q19" i="19"/>
  <c r="Q21" i="19"/>
  <c r="Q22" i="19"/>
  <c r="Q23" i="19"/>
  <c r="Q24" i="19"/>
  <c r="Q25" i="19"/>
  <c r="Q26" i="19"/>
  <c r="Q27" i="19"/>
  <c r="Q29" i="19"/>
  <c r="Q30" i="19"/>
  <c r="Q31" i="19"/>
  <c r="Q32" i="19"/>
  <c r="Q33" i="19"/>
  <c r="O18" i="19"/>
  <c r="O12" i="19"/>
  <c r="O9" i="19"/>
  <c r="O7" i="19"/>
  <c r="O6" i="19"/>
  <c r="L61" i="18"/>
  <c r="L42" i="18"/>
  <c r="L43" i="18"/>
  <c r="L41" i="18"/>
  <c r="L39" i="18"/>
  <c r="L36" i="18"/>
  <c r="K39" i="18"/>
  <c r="N39" i="18" s="1"/>
  <c r="K36" i="18"/>
  <c r="N36" i="18" s="1"/>
  <c r="K37" i="18"/>
  <c r="K41" i="18"/>
  <c r="N41" i="18" s="1"/>
  <c r="K44" i="18"/>
  <c r="N44" i="18" s="1"/>
  <c r="M39" i="18"/>
  <c r="M36" i="18"/>
  <c r="M41" i="18"/>
  <c r="C22" i="18"/>
  <c r="B22" i="18"/>
  <c r="M34" i="18"/>
  <c r="P34" i="18" s="1"/>
  <c r="L34" i="18"/>
  <c r="O34" i="18" s="1"/>
  <c r="L31" i="18"/>
  <c r="O31" i="18" s="1"/>
  <c r="M29" i="18"/>
  <c r="P29" i="18" s="1"/>
  <c r="L29" i="18"/>
  <c r="O29" i="18" s="1"/>
  <c r="G25" i="24"/>
  <c r="G8" i="24"/>
  <c r="E25" i="24"/>
  <c r="E21" i="24"/>
  <c r="E16" i="24"/>
  <c r="C25" i="24"/>
  <c r="C21" i="24"/>
  <c r="C16" i="24"/>
  <c r="C8" i="24"/>
  <c r="F10" i="26"/>
  <c r="F22" i="26" s="1"/>
  <c r="F11" i="26"/>
  <c r="F23" i="26" s="1"/>
  <c r="L9" i="23"/>
  <c r="L12" i="23"/>
  <c r="L15" i="23"/>
  <c r="L18" i="23"/>
  <c r="L20" i="23"/>
  <c r="L28" i="23"/>
  <c r="L31" i="23"/>
  <c r="J69" i="23"/>
  <c r="L65" i="23"/>
  <c r="L67" i="23"/>
  <c r="L6" i="23"/>
  <c r="F7" i="23"/>
  <c r="F11" i="23"/>
  <c r="F12" i="23"/>
  <c r="D15" i="23"/>
  <c r="E15" i="23"/>
  <c r="F22" i="23"/>
  <c r="F23" i="23"/>
  <c r="F30" i="23"/>
  <c r="F33" i="23"/>
  <c r="F34" i="23"/>
  <c r="F36" i="23"/>
  <c r="F37" i="23"/>
  <c r="D39" i="23"/>
  <c r="E39" i="23"/>
  <c r="F40" i="23"/>
  <c r="D43" i="23"/>
  <c r="E43" i="23"/>
  <c r="D48" i="23"/>
  <c r="E48" i="23"/>
  <c r="E56" i="23"/>
  <c r="F57" i="23"/>
  <c r="F60" i="23"/>
  <c r="H57" i="32"/>
  <c r="H58" i="32"/>
  <c r="H59" i="32"/>
  <c r="H53" i="32"/>
  <c r="O22" i="19"/>
  <c r="H54" i="32" s="1"/>
  <c r="H69" i="32"/>
  <c r="B12" i="32"/>
  <c r="B28" i="32"/>
  <c r="C12" i="32"/>
  <c r="C18" i="32"/>
  <c r="C28" i="32"/>
  <c r="D12" i="32"/>
  <c r="D18" i="32"/>
  <c r="D28" i="32"/>
  <c r="C28" i="23"/>
  <c r="C39" i="23"/>
  <c r="C43" i="23"/>
  <c r="C48" i="23"/>
  <c r="M59" i="18"/>
  <c r="P59" i="18" s="1"/>
  <c r="M58" i="18"/>
  <c r="P58" i="18" s="1"/>
  <c r="M57" i="18"/>
  <c r="P57" i="18" s="1"/>
  <c r="G56" i="18"/>
  <c r="J56" i="18"/>
  <c r="D56" i="18"/>
  <c r="M54" i="18"/>
  <c r="P54" i="18" s="1"/>
  <c r="M53" i="18"/>
  <c r="P53" i="18" s="1"/>
  <c r="G52" i="18"/>
  <c r="J52" i="18"/>
  <c r="D52" i="18"/>
  <c r="M51" i="18"/>
  <c r="P51" i="18" s="1"/>
  <c r="M50" i="18"/>
  <c r="P50" i="18" s="1"/>
  <c r="M49" i="18"/>
  <c r="P49" i="18" s="1"/>
  <c r="G48" i="18"/>
  <c r="J48" i="18"/>
  <c r="D48" i="18"/>
  <c r="M47" i="18"/>
  <c r="P47" i="18" s="1"/>
  <c r="M46" i="18"/>
  <c r="P46" i="18" s="1"/>
  <c r="G45" i="18"/>
  <c r="J45" i="18"/>
  <c r="D45" i="18"/>
  <c r="M33" i="18"/>
  <c r="P33" i="18" s="1"/>
  <c r="M32" i="18"/>
  <c r="P32" i="18" s="1"/>
  <c r="M30" i="18"/>
  <c r="P30" i="18" s="1"/>
  <c r="M27" i="18"/>
  <c r="P27" i="18" s="1"/>
  <c r="M26" i="18"/>
  <c r="P26" i="18" s="1"/>
  <c r="G25" i="18"/>
  <c r="J25" i="18"/>
  <c r="M24" i="18"/>
  <c r="P24" i="18" s="1"/>
  <c r="G23" i="18"/>
  <c r="J23" i="18"/>
  <c r="M21" i="18"/>
  <c r="P21" i="18" s="1"/>
  <c r="M20" i="18"/>
  <c r="P20" i="18" s="1"/>
  <c r="M19" i="18"/>
  <c r="P19" i="18" s="1"/>
  <c r="M18" i="18"/>
  <c r="P18" i="18" s="1"/>
  <c r="D17" i="18"/>
  <c r="G17" i="18"/>
  <c r="J17" i="18"/>
  <c r="M16" i="18"/>
  <c r="P16" i="18" s="1"/>
  <c r="M13" i="18"/>
  <c r="P13" i="18" s="1"/>
  <c r="M12" i="18"/>
  <c r="P12" i="18" s="1"/>
  <c r="M11" i="18"/>
  <c r="P11" i="18" s="1"/>
  <c r="M9" i="18"/>
  <c r="P9" i="18" s="1"/>
  <c r="M8" i="18"/>
  <c r="P8" i="18" s="1"/>
  <c r="M7" i="18"/>
  <c r="P7" i="18" s="1"/>
  <c r="D6" i="18"/>
  <c r="G6" i="18"/>
  <c r="J6" i="18"/>
  <c r="L59" i="18"/>
  <c r="O59" i="18" s="1"/>
  <c r="L58" i="18"/>
  <c r="O58" i="18" s="1"/>
  <c r="L57" i="18"/>
  <c r="O57" i="18" s="1"/>
  <c r="F56" i="18"/>
  <c r="I56" i="18"/>
  <c r="C56" i="18"/>
  <c r="L54" i="18"/>
  <c r="O54" i="18" s="1"/>
  <c r="L53" i="18"/>
  <c r="O53" i="18" s="1"/>
  <c r="F52" i="18"/>
  <c r="I52" i="18"/>
  <c r="C52" i="18"/>
  <c r="L51" i="18"/>
  <c r="O51" i="18" s="1"/>
  <c r="L50" i="18"/>
  <c r="O50" i="18" s="1"/>
  <c r="L49" i="18"/>
  <c r="O49" i="18" s="1"/>
  <c r="F48" i="18"/>
  <c r="I48" i="18"/>
  <c r="C48" i="18"/>
  <c r="L47" i="18"/>
  <c r="O47" i="18" s="1"/>
  <c r="L46" i="18"/>
  <c r="O46" i="18" s="1"/>
  <c r="F45" i="18"/>
  <c r="I45" i="18"/>
  <c r="C45" i="18"/>
  <c r="L33" i="18"/>
  <c r="O33" i="18" s="1"/>
  <c r="L32" i="18"/>
  <c r="O32" i="18" s="1"/>
  <c r="L30" i="18"/>
  <c r="O30" i="18" s="1"/>
  <c r="L28" i="18"/>
  <c r="O28" i="18" s="1"/>
  <c r="L27" i="18"/>
  <c r="O27" i="18" s="1"/>
  <c r="L26" i="18"/>
  <c r="O26" i="18" s="1"/>
  <c r="F25" i="18"/>
  <c r="I25" i="18"/>
  <c r="L24" i="18"/>
  <c r="O24" i="18" s="1"/>
  <c r="F23" i="18"/>
  <c r="I23" i="18"/>
  <c r="L21" i="18"/>
  <c r="O21" i="18" s="1"/>
  <c r="L20" i="18"/>
  <c r="O20" i="18" s="1"/>
  <c r="L19" i="18"/>
  <c r="O19" i="18" s="1"/>
  <c r="L18" i="18"/>
  <c r="O18" i="18" s="1"/>
  <c r="C17" i="18"/>
  <c r="F17" i="18"/>
  <c r="I17" i="18"/>
  <c r="L16" i="18"/>
  <c r="O16" i="18" s="1"/>
  <c r="L13" i="18"/>
  <c r="O13" i="18" s="1"/>
  <c r="L12" i="18"/>
  <c r="O12" i="18" s="1"/>
  <c r="L11" i="18"/>
  <c r="O11" i="18" s="1"/>
  <c r="L9" i="18"/>
  <c r="O9" i="18" s="1"/>
  <c r="L8" i="18"/>
  <c r="O8" i="18" s="1"/>
  <c r="L7" i="18"/>
  <c r="O7" i="18" s="1"/>
  <c r="C6" i="18"/>
  <c r="F6" i="18"/>
  <c r="I6" i="18"/>
  <c r="K60" i="18"/>
  <c r="K59" i="18"/>
  <c r="N59" i="18" s="1"/>
  <c r="K58" i="18"/>
  <c r="N58" i="18" s="1"/>
  <c r="K57" i="18"/>
  <c r="N57" i="18" s="1"/>
  <c r="E56" i="18"/>
  <c r="H56" i="18"/>
  <c r="B56" i="18"/>
  <c r="K54" i="18"/>
  <c r="N54" i="18" s="1"/>
  <c r="K53" i="18"/>
  <c r="N53" i="18" s="1"/>
  <c r="E52" i="18"/>
  <c r="H52" i="18"/>
  <c r="B52" i="18"/>
  <c r="K51" i="18"/>
  <c r="N51" i="18" s="1"/>
  <c r="K50" i="18"/>
  <c r="N50" i="18" s="1"/>
  <c r="K49" i="18"/>
  <c r="N49" i="18" s="1"/>
  <c r="E48" i="18"/>
  <c r="H48" i="18"/>
  <c r="B48" i="18"/>
  <c r="K47" i="18"/>
  <c r="N47" i="18" s="1"/>
  <c r="K46" i="18"/>
  <c r="N46" i="18" s="1"/>
  <c r="E45" i="18"/>
  <c r="H45" i="18"/>
  <c r="B45" i="18"/>
  <c r="K33" i="18"/>
  <c r="N33" i="18" s="1"/>
  <c r="K32" i="18"/>
  <c r="N32" i="18" s="1"/>
  <c r="K30" i="18"/>
  <c r="N30" i="18" s="1"/>
  <c r="K28" i="18"/>
  <c r="N28" i="18" s="1"/>
  <c r="K27" i="18"/>
  <c r="N27" i="18" s="1"/>
  <c r="K26" i="18"/>
  <c r="N26" i="18" s="1"/>
  <c r="E25" i="18"/>
  <c r="H25" i="18"/>
  <c r="K24" i="18"/>
  <c r="N24" i="18" s="1"/>
  <c r="E23" i="18"/>
  <c r="H23" i="18"/>
  <c r="K21" i="18"/>
  <c r="N21" i="18" s="1"/>
  <c r="K20" i="18"/>
  <c r="N20" i="18" s="1"/>
  <c r="K19" i="18"/>
  <c r="N19" i="18" s="1"/>
  <c r="K18" i="18"/>
  <c r="N18" i="18" s="1"/>
  <c r="E17" i="18"/>
  <c r="H17" i="18"/>
  <c r="B17" i="18"/>
  <c r="K16" i="18"/>
  <c r="N16" i="18" s="1"/>
  <c r="K15" i="18"/>
  <c r="N15" i="18" s="1"/>
  <c r="B14" i="18"/>
  <c r="E14" i="18"/>
  <c r="H14" i="18"/>
  <c r="K13" i="18"/>
  <c r="N13" i="18" s="1"/>
  <c r="K12" i="18"/>
  <c r="N12" i="18" s="1"/>
  <c r="K11" i="18"/>
  <c r="N11" i="18" s="1"/>
  <c r="K9" i="18"/>
  <c r="N9" i="18" s="1"/>
  <c r="K8" i="18"/>
  <c r="N8" i="18" s="1"/>
  <c r="K7" i="18"/>
  <c r="N7" i="18" s="1"/>
  <c r="B6" i="18"/>
  <c r="E6" i="18"/>
  <c r="H6" i="18"/>
  <c r="D14" i="18"/>
  <c r="G14" i="18"/>
  <c r="J14" i="18"/>
  <c r="M15" i="18"/>
  <c r="M61" i="18"/>
  <c r="D62" i="18"/>
  <c r="G62" i="18"/>
  <c r="J62" i="18"/>
  <c r="C14" i="18"/>
  <c r="F14" i="18"/>
  <c r="I14" i="18"/>
  <c r="L15" i="18"/>
  <c r="F62" i="18"/>
  <c r="I62" i="18"/>
  <c r="K61" i="18"/>
  <c r="B62" i="18"/>
  <c r="E62" i="18"/>
  <c r="H62" i="18"/>
  <c r="N7" i="19"/>
  <c r="N8" i="19"/>
  <c r="N9" i="19"/>
  <c r="N11" i="19"/>
  <c r="N12" i="19"/>
  <c r="N17" i="19"/>
  <c r="N18" i="19"/>
  <c r="N19" i="19"/>
  <c r="H20" i="19"/>
  <c r="K20" i="19"/>
  <c r="N22" i="19"/>
  <c r="N32" i="19"/>
  <c r="N34" i="19"/>
  <c r="M7" i="19"/>
  <c r="M8" i="19"/>
  <c r="M9" i="19"/>
  <c r="M11" i="19"/>
  <c r="M12" i="19"/>
  <c r="M17" i="19"/>
  <c r="M18" i="19"/>
  <c r="M19" i="19"/>
  <c r="G20" i="19"/>
  <c r="J20" i="19"/>
  <c r="M22" i="19"/>
  <c r="M32" i="19"/>
  <c r="M34" i="19"/>
  <c r="D35" i="19"/>
  <c r="O32" i="19"/>
  <c r="O34" i="19"/>
  <c r="I20" i="19"/>
  <c r="L20" i="19"/>
  <c r="L28" i="19" s="1"/>
  <c r="O17" i="19"/>
  <c r="O19" i="19"/>
  <c r="O11" i="19"/>
  <c r="N6" i="19"/>
  <c r="I35" i="19"/>
  <c r="L35" i="19"/>
  <c r="K35" i="19"/>
  <c r="K13" i="19"/>
  <c r="H35" i="19"/>
  <c r="H13" i="19"/>
  <c r="Q10" i="19" s="1"/>
  <c r="C68" i="32"/>
  <c r="C61" i="32"/>
  <c r="C32" i="32"/>
  <c r="I52" i="23"/>
  <c r="C56" i="23"/>
  <c r="C67" i="23" s="1"/>
  <c r="D57" i="32"/>
  <c r="G13" i="19"/>
  <c r="G10" i="19" s="1"/>
  <c r="J13" i="19"/>
  <c r="J10" i="19" s="1"/>
  <c r="I13" i="19"/>
  <c r="L13" i="19"/>
  <c r="D20" i="19"/>
  <c r="G35" i="19"/>
  <c r="J35" i="19"/>
  <c r="B32" i="32"/>
  <c r="D32" i="32"/>
  <c r="B55" i="32"/>
  <c r="B58" i="32"/>
  <c r="B61" i="32"/>
  <c r="D61" i="32"/>
  <c r="D66" i="32"/>
  <c r="B68" i="32"/>
  <c r="C15" i="23"/>
  <c r="D52" i="23" l="1"/>
  <c r="D54" i="23" s="1"/>
  <c r="C52" i="23"/>
  <c r="C69" i="23" s="1"/>
  <c r="K23" i="18"/>
  <c r="F25" i="26"/>
  <c r="E52" i="23"/>
  <c r="D71" i="32"/>
  <c r="I22" i="18"/>
  <c r="L22" i="18" s="1"/>
  <c r="O22" i="18" s="1"/>
  <c r="D36" i="19"/>
  <c r="I8" i="24"/>
  <c r="L17" i="18"/>
  <c r="O17" i="18" s="1"/>
  <c r="O14" i="18"/>
  <c r="L25" i="18"/>
  <c r="O25" i="18" s="1"/>
  <c r="L23" i="18"/>
  <c r="N25" i="26"/>
  <c r="R13" i="19"/>
  <c r="K45" i="18"/>
  <c r="N45" i="18" s="1"/>
  <c r="K56" i="18"/>
  <c r="N56" i="18" s="1"/>
  <c r="I16" i="24"/>
  <c r="F56" i="23"/>
  <c r="H22" i="18"/>
  <c r="K22" i="18" s="1"/>
  <c r="N22" i="18" s="1"/>
  <c r="K21" i="24"/>
  <c r="N10" i="19"/>
  <c r="R20" i="19"/>
  <c r="N13" i="19"/>
  <c r="N20" i="19"/>
  <c r="G55" i="18"/>
  <c r="G63" i="18" s="1"/>
  <c r="K25" i="24"/>
  <c r="F13" i="26"/>
  <c r="R35" i="19"/>
  <c r="I21" i="24"/>
  <c r="L15" i="20"/>
  <c r="F15" i="20"/>
  <c r="K28" i="19"/>
  <c r="K36" i="19" s="1"/>
  <c r="M52" i="18"/>
  <c r="P52" i="18" s="1"/>
  <c r="I25" i="24"/>
  <c r="K69" i="23"/>
  <c r="L69" i="23" s="1"/>
  <c r="M23" i="18"/>
  <c r="P23" i="18" s="1"/>
  <c r="M56" i="18"/>
  <c r="P56" i="18" s="1"/>
  <c r="K15" i="20"/>
  <c r="J15" i="20"/>
  <c r="G15" i="20"/>
  <c r="G28" i="24"/>
  <c r="C35" i="32"/>
  <c r="B35" i="32"/>
  <c r="M62" i="18"/>
  <c r="F55" i="18"/>
  <c r="F63" i="18" s="1"/>
  <c r="M14" i="18"/>
  <c r="E14" i="1"/>
  <c r="M45" i="18"/>
  <c r="P45" i="18" s="1"/>
  <c r="M17" i="18"/>
  <c r="P17" i="18" s="1"/>
  <c r="O35" i="19"/>
  <c r="N35" i="19"/>
  <c r="M20" i="19"/>
  <c r="Q13" i="19"/>
  <c r="K62" i="18"/>
  <c r="B71" i="32"/>
  <c r="G72" i="32"/>
  <c r="G74" i="32" s="1"/>
  <c r="E55" i="18"/>
  <c r="E63" i="18" s="1"/>
  <c r="H55" i="18"/>
  <c r="H63" i="18" s="1"/>
  <c r="N23" i="18"/>
  <c r="L6" i="18"/>
  <c r="O6" i="18" s="1"/>
  <c r="L45" i="18"/>
  <c r="O45" i="18" s="1"/>
  <c r="H56" i="32"/>
  <c r="H64" i="32" s="1"/>
  <c r="H72" i="32" s="1"/>
  <c r="H74" i="32" s="1"/>
  <c r="N37" i="18"/>
  <c r="G28" i="19"/>
  <c r="O13" i="19"/>
  <c r="O20" i="19"/>
  <c r="Q20" i="19"/>
  <c r="L52" i="18"/>
  <c r="O52" i="18" s="1"/>
  <c r="M25" i="18"/>
  <c r="P25" i="18" s="1"/>
  <c r="M48" i="18"/>
  <c r="P48" i="18" s="1"/>
  <c r="C28" i="24"/>
  <c r="E11" i="20"/>
  <c r="E15" i="33"/>
  <c r="I15" i="33"/>
  <c r="F11" i="33"/>
  <c r="C64" i="32"/>
  <c r="C65" i="32" s="1"/>
  <c r="E67" i="23"/>
  <c r="F67" i="23" s="1"/>
  <c r="F48" i="23"/>
  <c r="F39" i="23"/>
  <c r="F21" i="23"/>
  <c r="F15" i="23"/>
  <c r="L62" i="18"/>
  <c r="P14" i="18"/>
  <c r="D55" i="32"/>
  <c r="D55" i="18"/>
  <c r="B55" i="18"/>
  <c r="F72" i="32"/>
  <c r="F74" i="32" s="1"/>
  <c r="B64" i="32"/>
  <c r="B65" i="32" s="1"/>
  <c r="L36" i="19"/>
  <c r="O23" i="18"/>
  <c r="H28" i="19"/>
  <c r="K6" i="18"/>
  <c r="N6" i="18" s="1"/>
  <c r="C55" i="18"/>
  <c r="C63" i="18" s="1"/>
  <c r="K14" i="18"/>
  <c r="N14" i="18" s="1"/>
  <c r="M35" i="19"/>
  <c r="J28" i="19"/>
  <c r="J36" i="19" s="1"/>
  <c r="M13" i="19"/>
  <c r="C71" i="32"/>
  <c r="K17" i="18"/>
  <c r="N17" i="18" s="1"/>
  <c r="K25" i="18"/>
  <c r="N25" i="18" s="1"/>
  <c r="K48" i="18"/>
  <c r="N48" i="18" s="1"/>
  <c r="K52" i="18"/>
  <c r="N52" i="18" s="1"/>
  <c r="L48" i="18"/>
  <c r="O48" i="18" s="1"/>
  <c r="L56" i="18"/>
  <c r="O56" i="18" s="1"/>
  <c r="J22" i="18"/>
  <c r="D35" i="32"/>
  <c r="F6" i="23"/>
  <c r="F28" i="23"/>
  <c r="I69" i="23"/>
  <c r="M6" i="18"/>
  <c r="P6" i="18" s="1"/>
  <c r="M10" i="19"/>
  <c r="L14" i="18"/>
  <c r="C72" i="32" l="1"/>
  <c r="C74" i="32" s="1"/>
  <c r="I55" i="18"/>
  <c r="I63" i="18" s="1"/>
  <c r="L63" i="18" s="1"/>
  <c r="Q36" i="19"/>
  <c r="C36" i="32"/>
  <c r="D36" i="32"/>
  <c r="N28" i="19"/>
  <c r="G36" i="19"/>
  <c r="M36" i="19" s="1"/>
  <c r="M28" i="19"/>
  <c r="E54" i="23"/>
  <c r="F54" i="23" s="1"/>
  <c r="L52" i="23"/>
  <c r="F15" i="33"/>
  <c r="B36" i="32"/>
  <c r="B44" i="32"/>
  <c r="C38" i="24"/>
  <c r="I38" i="24" s="1"/>
  <c r="I28" i="24"/>
  <c r="E15" i="20"/>
  <c r="B72" i="32"/>
  <c r="C54" i="23"/>
  <c r="E69" i="23"/>
  <c r="D64" i="32"/>
  <c r="B63" i="18"/>
  <c r="K63" i="18" s="1"/>
  <c r="K55" i="18"/>
  <c r="D63" i="18"/>
  <c r="D69" i="23"/>
  <c r="F52" i="23"/>
  <c r="I28" i="19"/>
  <c r="O10" i="19"/>
  <c r="R10" i="19"/>
  <c r="M22" i="18"/>
  <c r="P22" i="18" s="1"/>
  <c r="J55" i="18"/>
  <c r="H36" i="19"/>
  <c r="N36" i="19" s="1"/>
  <c r="D65" i="32" l="1"/>
  <c r="D72" i="32"/>
  <c r="D74" i="32" s="1"/>
  <c r="R36" i="19"/>
  <c r="O28" i="19"/>
  <c r="B74" i="32"/>
  <c r="F69" i="23"/>
  <c r="J63" i="18"/>
  <c r="M63" i="18" s="1"/>
  <c r="I36" i="19"/>
  <c r="O36" i="19" s="1"/>
</calcChain>
</file>

<file path=xl/sharedStrings.xml><?xml version="1.0" encoding="utf-8"?>
<sst xmlns="http://schemas.openxmlformats.org/spreadsheetml/2006/main" count="2189" uniqueCount="599">
  <si>
    <t>Munka törvénykönyve hatálya alá tartozó munkavállaló</t>
  </si>
  <si>
    <t>Közalkalmazott</t>
  </si>
  <si>
    <t>Önkormányzat összesen:</t>
  </si>
  <si>
    <t>Megnevezése</t>
  </si>
  <si>
    <t>Köztisztviselő</t>
  </si>
  <si>
    <t>Polgármesteri Hivatal összesen:</t>
  </si>
  <si>
    <t>Alaptevékenység költségvetési kiadásai</t>
  </si>
  <si>
    <t>Alaptevékenység költségvetési bevételei</t>
  </si>
  <si>
    <t>ALAPTEVÉKENYSÉG KÖLTSÉGVETÉSI EGYENLEGE</t>
  </si>
  <si>
    <t>Alaptevékenység finanszírozási kiadásai</t>
  </si>
  <si>
    <t>ALAPTEVÉKENYSÉG MARADVÁNYA</t>
  </si>
  <si>
    <t>Alaptevékenység finanszírozási bevételei</t>
  </si>
  <si>
    <t>ALAPTEVÉKENYSÉG FINANSZÍROZÁSI EGYENLEGE</t>
  </si>
  <si>
    <t>vállalkozási tevékenység költségvetési bevételei</t>
  </si>
  <si>
    <t>Vállalkozási tevékenység költségvetési kiadásai</t>
  </si>
  <si>
    <t>VÁLLALKOZÁSI TEVÉKENYSÉG KÖLTSÉGVETÉSI EGYENLEGE</t>
  </si>
  <si>
    <t>vállalkozási tevékenység finanszírozási bevételei</t>
  </si>
  <si>
    <t>vállalkozási tevékenység finanszírozási kiadásai</t>
  </si>
  <si>
    <t>VÁLLALKOZÁSI TEVÉKENYSÉG FINANSZÍROZÁSI EGYENLEGE</t>
  </si>
  <si>
    <t>VÁLLALKOZÁSI TEVÉKENYSÉG MARADVÁNYA</t>
  </si>
  <si>
    <t>ÖSSZES MARADVÁNY</t>
  </si>
  <si>
    <t>ALAPTEVÉKENYSÉG KÖTELEZETTSÉGGEL TERHELT MARADVÁNYA</t>
  </si>
  <si>
    <t>ALAPTEVÉKENYSÉG SZABAD MARADVÁNYA</t>
  </si>
  <si>
    <t>VÁLLALKOZÁSI TEVÉKENYSÉGET TERHELŐ BEFIZETÉSI KÖTELEZETTSÉG</t>
  </si>
  <si>
    <t>VÁLLALKOZÁSI TEVÉKENYSÉG FELHASZNÁLHATÓ MARADVÁNYA</t>
  </si>
  <si>
    <t>Zárolt vissza nem térítendő támogatások</t>
  </si>
  <si>
    <t>( kiemelt előirányzatok szerinti részletezésben ) E Ft-ban</t>
  </si>
  <si>
    <t>Kiadások</t>
  </si>
  <si>
    <t>Személyi juttatások</t>
  </si>
  <si>
    <t>Munkaadót terhelő járulékok és szociális hozzájárulási adó</t>
  </si>
  <si>
    <t>Dologi kiadások</t>
  </si>
  <si>
    <t>Ellátottak pénzbeli juttatása</t>
  </si>
  <si>
    <t>Egyéb működési kiadás</t>
  </si>
  <si>
    <t>Garancia és kezességvállalás</t>
  </si>
  <si>
    <t>Visszatérítendő támogatások és kölcsönök</t>
  </si>
  <si>
    <t>Egyéb működési célú támogatások (vissza nem térítendő)</t>
  </si>
  <si>
    <t xml:space="preserve"> - Általános tartalék</t>
  </si>
  <si>
    <t>Ellátottak pénzbeli juttatásai</t>
  </si>
  <si>
    <t>Központi költségvetésből származó támogatás</t>
  </si>
  <si>
    <t>Hiány finanszírozása belső forrásból:</t>
  </si>
  <si>
    <t xml:space="preserve"> - Pénzmaradvány</t>
  </si>
  <si>
    <t>Hiány finanszírozása külső forrásból:</t>
  </si>
  <si>
    <t>Általános működési és ágazati támogatás</t>
  </si>
  <si>
    <t>Termékek és szolgáltatások</t>
  </si>
  <si>
    <t>Szolgáltatások ellenértéke</t>
  </si>
  <si>
    <t>Tulajdonosi bevételek</t>
  </si>
  <si>
    <t>Garancia és kezességvállalásból visszatérülés (Távhőtől)</t>
  </si>
  <si>
    <t>Iparűzési adóból</t>
  </si>
  <si>
    <t>Föld- és ingatlan értékesítésből átcsoportosítandó</t>
  </si>
  <si>
    <t>Zárolt vissza nem térítendő támogatás</t>
  </si>
  <si>
    <t>Felhalmozási célú visszatérítendő támogatás és kölcsön</t>
  </si>
  <si>
    <t xml:space="preserve">Egyéb felhalmozási célú átvett pénzeszközök </t>
  </si>
  <si>
    <t>Egyéb működési célú támogatás (vissza nem térítendő)</t>
  </si>
  <si>
    <t xml:space="preserve"> - Működési céltartalék</t>
  </si>
  <si>
    <t>Beruházás ( ÁFA-val )</t>
  </si>
  <si>
    <t>Felújítás ( ÁFA-val )</t>
  </si>
  <si>
    <t>Egyéb felhalmozási kiadások</t>
  </si>
  <si>
    <t>Egyéb felhalmozási célú támogatások (vissza nem térítendő)</t>
  </si>
  <si>
    <t xml:space="preserve"> - Felhalmozási tartalék</t>
  </si>
  <si>
    <t xml:space="preserve"> - Felhalmozási céltartalék</t>
  </si>
  <si>
    <t xml:space="preserve"> - Zárolt tartalék</t>
  </si>
  <si>
    <t>KÖLTSÉGVETÉSI KIADÁSOK ÖSSZESEN</t>
  </si>
  <si>
    <t>FINANSZÍROZÁSI KIADÁSOK ÖSSZESEN</t>
  </si>
  <si>
    <t>KIADÁSOK MINDÖSSZESEN</t>
  </si>
  <si>
    <t>Bevételek</t>
  </si>
  <si>
    <t>Működési támogatások</t>
  </si>
  <si>
    <t>Központosított támogatások</t>
  </si>
  <si>
    <t>Egyes szociális feladatok támogatása</t>
  </si>
  <si>
    <t>Működési célú támogatások</t>
  </si>
  <si>
    <t>Visszatérítendő támogatások és kölcsönök (igénylés és visszatérülés)</t>
  </si>
  <si>
    <t>Vissza nem térítendő támogatások</t>
  </si>
  <si>
    <t>Felhalmozási célú támogatások</t>
  </si>
  <si>
    <t>Közhatalmi bevétel</t>
  </si>
  <si>
    <t>Vagyoni típusú adók</t>
  </si>
  <si>
    <t xml:space="preserve">Termékek és szolgáltatások </t>
  </si>
  <si>
    <t xml:space="preserve"> - Iparűzési adó</t>
  </si>
  <si>
    <t xml:space="preserve"> - Gépjárműadó</t>
  </si>
  <si>
    <t xml:space="preserve"> - Talajterhelési díj</t>
  </si>
  <si>
    <t>Szabálysértési és helyszíni bírság</t>
  </si>
  <si>
    <t>Működési bevételek</t>
  </si>
  <si>
    <t>Szolgáltatások ellenértéke (bérleti díjak, közvetített szolgáltatások)</t>
  </si>
  <si>
    <t>Ellátási díjak</t>
  </si>
  <si>
    <t>Kamatbevétel</t>
  </si>
  <si>
    <t>Felhalmozási bevételek</t>
  </si>
  <si>
    <t>Működési célú átvett pénzeszközök</t>
  </si>
  <si>
    <t>Működési célú visszatérítendő támogatások és kölcsönök</t>
  </si>
  <si>
    <t>Egyéb működési célú átvett pénzeszközök</t>
  </si>
  <si>
    <t>Felhalmozási célú átvett pénzeszközök</t>
  </si>
  <si>
    <t>Felhalmozási célú visszatérítendő támogatások és kölcsönök</t>
  </si>
  <si>
    <t>Egyéb felhalmozási célú átvett pénzeszközök</t>
  </si>
  <si>
    <t>KÖLTSÉGVETÉSI BEVÉTELEK ÖSSZESEN</t>
  </si>
  <si>
    <t>Előző évi költségvetési maradványának igénybevétele</t>
  </si>
  <si>
    <t>Irányító szervi támogatás</t>
  </si>
  <si>
    <t>FINANSZÍROZÁSI BEVÉTELEK ÖSSZESEN</t>
  </si>
  <si>
    <t>BEVÉTELEK MINDÖSSZESEN</t>
  </si>
  <si>
    <t>(E Ft-ban)</t>
  </si>
  <si>
    <t>Megnevezés</t>
  </si>
  <si>
    <t xml:space="preserve">Eredeti </t>
  </si>
  <si>
    <t>Köztemetés</t>
  </si>
  <si>
    <t>Működési tartalékok</t>
  </si>
  <si>
    <t xml:space="preserve">Felhalmozási tartalékok </t>
  </si>
  <si>
    <t>Eredeti</t>
  </si>
  <si>
    <t>Önkormányzat</t>
  </si>
  <si>
    <t>Mindösszesen</t>
  </si>
  <si>
    <t>E Ft-ban</t>
  </si>
  <si>
    <t>Egyéb működési bevétel</t>
  </si>
  <si>
    <t xml:space="preserve">Ingatlanok értékesítése </t>
  </si>
  <si>
    <t xml:space="preserve">Belső finanszírozás, pénzmaradvány </t>
  </si>
  <si>
    <t xml:space="preserve">Külső finanszírozás hitel felvétel </t>
  </si>
  <si>
    <t>Irányítószervi támogatás folyósítás</t>
  </si>
  <si>
    <t>KÖLTSÉGVETÉSI BEVÉTELEK ÖSSZESEN:</t>
  </si>
  <si>
    <t>KÖLTSÉGVETÉSI KIADÁSOK ÖSSZESEN:</t>
  </si>
  <si>
    <t>FINANSZÍROZÁSI BEVÉTELEK ÖSSZESEN:</t>
  </si>
  <si>
    <t>FINANSZÍROZÁSI KIADÁSOK ÖSSZESEN:</t>
  </si>
  <si>
    <t>Összesen:</t>
  </si>
  <si>
    <t>ÖNKORMÁNYZAT</t>
  </si>
  <si>
    <t>ÁFA bevétel</t>
  </si>
  <si>
    <t>Egyéb működési kiadások</t>
  </si>
  <si>
    <t>Beruházási kiadások</t>
  </si>
  <si>
    <t>Általános működés és ágazatai feladatok támogatása</t>
  </si>
  <si>
    <t>Felújítási kiadások</t>
  </si>
  <si>
    <t>Központi költségvetésből származó támogatások</t>
  </si>
  <si>
    <t xml:space="preserve">Költségvetési egyenleg: </t>
  </si>
  <si>
    <t>Hiány és a finanszírozási kiadások fedezetének finanszírozása:</t>
  </si>
  <si>
    <t xml:space="preserve">Vissza nem térítendő támogatások  </t>
  </si>
  <si>
    <t>Szabálysértési és helyszíni bírságok</t>
  </si>
  <si>
    <t>Kamat bevétel</t>
  </si>
  <si>
    <t xml:space="preserve">Működési célú visszatérítendő támogatások és kölcsönök </t>
  </si>
  <si>
    <t>Garancia és kezességvállalásból visszatérülés</t>
  </si>
  <si>
    <t>Munkaadókat terhelő járulékok és szociális hozzájárulási adó</t>
  </si>
  <si>
    <t>Működési célú támogatások államháztartáson belülről (vissza nem térítendő)</t>
  </si>
  <si>
    <t>Irányító szervi támogatás folyósítása</t>
  </si>
  <si>
    <t>Felhalmozási tartalékok</t>
  </si>
  <si>
    <t>Költségvetési szerveknek folyósított támogatás</t>
  </si>
  <si>
    <t>ÖNKORMÁNYZATI TÁMOGATÁSOK ÉS ÁTVETT PÉNZESZKÖZÖK (VISSZATÉRÍTENDŐ ÉS VISSZA NEM TÉRÍTENDŐ) MINDÖSSZESEN:</t>
  </si>
  <si>
    <t>Összesen</t>
  </si>
  <si>
    <t>Pénzmaradvány</t>
  </si>
  <si>
    <t>Bevételi előirányzat</t>
  </si>
  <si>
    <t>Kiadási előirányzat</t>
  </si>
  <si>
    <t>Személyi juttatás</t>
  </si>
  <si>
    <t>Járulékok</t>
  </si>
  <si>
    <t>Dologi kiadás</t>
  </si>
  <si>
    <t>Közhatalmi bevételek</t>
  </si>
  <si>
    <t>Felhalmozási kiadásokra átcsoportosított (-)</t>
  </si>
  <si>
    <t>Költségvetési bevételek összesen:</t>
  </si>
  <si>
    <t>Költségvetési kiadások összesen:</t>
  </si>
  <si>
    <t>Egyenleg:</t>
  </si>
  <si>
    <t>Irányítószervi támogatás</t>
  </si>
  <si>
    <t>Finanszírozási bevételek</t>
  </si>
  <si>
    <t>Finanszírozási kiadások</t>
  </si>
  <si>
    <t>Mindösszesen:</t>
  </si>
  <si>
    <t>Beruházás</t>
  </si>
  <si>
    <t>Felújítás</t>
  </si>
  <si>
    <t>Egyéb felhalmozási kiadás</t>
  </si>
  <si>
    <t>Működési bevételekből átcsoportosított</t>
  </si>
  <si>
    <t>Mindösszesen bevételek:</t>
  </si>
  <si>
    <t>Mindösszesen kiadások:</t>
  </si>
  <si>
    <t>Hitel és kötvénytörlesztés</t>
  </si>
  <si>
    <t>E. Ft-ban</t>
  </si>
  <si>
    <t>Bevétel</t>
  </si>
  <si>
    <t>Kiadás</t>
  </si>
  <si>
    <t>Működési kiadások</t>
  </si>
  <si>
    <t>Felhalmozási kiadások</t>
  </si>
  <si>
    <t xml:space="preserve">Személyi juttatások </t>
  </si>
  <si>
    <t>M.adókat terh. jár. és szochó</t>
  </si>
  <si>
    <t xml:space="preserve">Dologi </t>
  </si>
  <si>
    <t>Hitel- és kölcsön törlesztés</t>
  </si>
  <si>
    <t>Kötelező</t>
  </si>
  <si>
    <t>M.adókat terh. jár. és szochj.</t>
  </si>
  <si>
    <t>Elvonások és befizetések</t>
  </si>
  <si>
    <t>Közvetített szolgáltatások ellenértéke</t>
  </si>
  <si>
    <t>Likvidítási célú hitel felvétele</t>
  </si>
  <si>
    <t xml:space="preserve">Likvidhitel felvétel </t>
  </si>
  <si>
    <t>Betétlekötésből fieztési számlára visszaérkező pénzösszeg</t>
  </si>
  <si>
    <t>Likvid hitel igénybevétel</t>
  </si>
  <si>
    <t>Likvid hitel törlesztés</t>
  </si>
  <si>
    <t>Betétlekötés céljából átvezetés fizetési számláról</t>
  </si>
  <si>
    <t>Állami támogatás megelőlegezése</t>
  </si>
  <si>
    <t>Állami támogatás megelőlegezésének visszatérítése</t>
  </si>
  <si>
    <t>Hiteltörlesztés</t>
  </si>
  <si>
    <t>Hitelfelvétel</t>
  </si>
  <si>
    <t xml:space="preserve"> - Működési tartalék</t>
  </si>
  <si>
    <t xml:space="preserve"> - Működési tartalék </t>
  </si>
  <si>
    <t>Teljesítés</t>
  </si>
  <si>
    <t>Polgármesteri Hivatal</t>
  </si>
  <si>
    <t xml:space="preserve">Garancia és kezességvállalásból származó visszatérülés </t>
  </si>
  <si>
    <t>Polgármesteri  Hivatal</t>
  </si>
  <si>
    <t>Mesevár Óvoda</t>
  </si>
  <si>
    <t>Mód.</t>
  </si>
  <si>
    <t>Konszolidált összesen</t>
  </si>
  <si>
    <t>Önkormányzatok működési támogatása</t>
  </si>
  <si>
    <t>Helyi önkormányzatok működési támogatása</t>
  </si>
  <si>
    <t>Telep.önk.egyes köznev.fel.támogatása</t>
  </si>
  <si>
    <t>Telep.önk. szoc., gyermekjólést és gyermekétk. feladatok támogatása</t>
  </si>
  <si>
    <t>Telep.önk. kulturális feladatainak támogatása</t>
  </si>
  <si>
    <t>egyéb műk.c.támogatási bevételek államháztatáson belülről</t>
  </si>
  <si>
    <t xml:space="preserve"> - Magánszemélyek kommunális adója</t>
  </si>
  <si>
    <t>Áru és készletértékesítés</t>
  </si>
  <si>
    <t>Ingatlanok értékesítése</t>
  </si>
  <si>
    <t>egyéb műk.c. támogatások bevételei államháztartáson belülről</t>
  </si>
  <si>
    <t>Ingatlanértékesítés</t>
  </si>
  <si>
    <t xml:space="preserve">Egyéb tárgyi eszköz értékesítése </t>
  </si>
  <si>
    <t>Módosított</t>
  </si>
  <si>
    <t>Immateriális javak</t>
  </si>
  <si>
    <t>Tárgyi eszközök</t>
  </si>
  <si>
    <t>Befektetett pénzügyi eszközök</t>
  </si>
  <si>
    <t>Koncesszióba, vagyonkezelésbe adott eszközök</t>
  </si>
  <si>
    <t>NEMZETI VAGYONBA TARTOZÓ BEFEKTETETT ESZKÖZÖK</t>
  </si>
  <si>
    <t>Készletek</t>
  </si>
  <si>
    <t>Értékpapírok</t>
  </si>
  <si>
    <t>NEMZETI VAGYONBA TARTOZÓ FORGÓESZKÖZÖK</t>
  </si>
  <si>
    <t>Hosszú lejáratú betétek</t>
  </si>
  <si>
    <t>Pénztárak, csekkek, betétkönyvek</t>
  </si>
  <si>
    <t>PÉNZESZKÖZÖK</t>
  </si>
  <si>
    <t>Költségvetési évben esedékes követelések</t>
  </si>
  <si>
    <t>Költségvetési évet követően esedékes követelések</t>
  </si>
  <si>
    <t>Követelés jellegű sajátos elszámolások</t>
  </si>
  <si>
    <t>KÖVETELÉSEK</t>
  </si>
  <si>
    <t>EGYÉB SAJÁTOS ESZKÖZOLDALI ELSZÁMOLÁSOK</t>
  </si>
  <si>
    <t>AKTÍV IDŐBELI ELHATÁROLÁSOK</t>
  </si>
  <si>
    <t>ESZKÖZÖK ÖSSZESEN</t>
  </si>
  <si>
    <t>Konszolidált</t>
  </si>
  <si>
    <t>Felhalmozott eredmény</t>
  </si>
  <si>
    <t>Eszközök értékehelyesbítésének forrása</t>
  </si>
  <si>
    <t>Mérleg szerinti eredmény</t>
  </si>
  <si>
    <t>SAJÁT TŐKE</t>
  </si>
  <si>
    <t>Költségvetési évben esedékes kötelezettségek</t>
  </si>
  <si>
    <t>Költségvetési évet követően esedékes kötelezettségek</t>
  </si>
  <si>
    <t>Kötelezettség jellegű sajátos elszámolások</t>
  </si>
  <si>
    <t xml:space="preserve">KÖTELEZETTSÉGEK </t>
  </si>
  <si>
    <t>EGYÉB SAJÁTOS FORRÁSOLDALI ELSZÁMOLÁSOK</t>
  </si>
  <si>
    <t>KINCSTÁRI SZÁMLAVEZETÉSSEL KAPCSOLATOS ELSZÁMOLÁSOK</t>
  </si>
  <si>
    <t>PASSZÍV IDŐBELI ELHATÁROLÁSOK</t>
  </si>
  <si>
    <t>FORRÁSOK ÖSSZESEN</t>
  </si>
  <si>
    <t xml:space="preserve">Megnevezés </t>
  </si>
  <si>
    <t>Közhatalmi eredményszemléletű bevételek</t>
  </si>
  <si>
    <t>Eszk. És szolg. Ért. Nettó eredményszeml. Bevételek</t>
  </si>
  <si>
    <t>TEVÉKENYSÉG NETTÓ EREDMÉNYSZEMLÉLETŰ BEVÉTELE</t>
  </si>
  <si>
    <t>Tevékenység egyéb nettó eredményszeml. Bevételek</t>
  </si>
  <si>
    <t>Saját termelésű készletek állományváltozása</t>
  </si>
  <si>
    <t>Saját előállítású eszközök aktivált értéke</t>
  </si>
  <si>
    <t>AKTIVÁLT SAJÁT TELJESÍTMÉNYEK ÉRTÉKE</t>
  </si>
  <si>
    <t>központi műk.c.támogatások ereményszeml. Bevétele</t>
  </si>
  <si>
    <t>Egyéb műk. C. támogatáosk eredményszeml. Bevétele</t>
  </si>
  <si>
    <t>Különféle egyéb eredményszeml. Bevételek</t>
  </si>
  <si>
    <t>EGYÉB EREDMÉNYSZEMLÉLETŰ BEVÉTELEK</t>
  </si>
  <si>
    <t>Anyagköltség</t>
  </si>
  <si>
    <t>Igénybe vett szolgáltatások értéke</t>
  </si>
  <si>
    <t>eladott áruk beszerzési értéke</t>
  </si>
  <si>
    <t>eladott (közvetített) szolgáltatások értéke</t>
  </si>
  <si>
    <t>ANYAGJELLEGŰ RÁFORDÍTÁSOK</t>
  </si>
  <si>
    <t>bérköltség</t>
  </si>
  <si>
    <t>Személyi jellegű egyéb kifizetések</t>
  </si>
  <si>
    <t>bérjárulékok</t>
  </si>
  <si>
    <t>SZEMÉLYI JELLEGŰ RÁFORDÍTÁSOK</t>
  </si>
  <si>
    <t>ÉRTÉKCSÖKKENÉSI LEÍRÁS</t>
  </si>
  <si>
    <t>EGYÉB RÁFORDÍTÁSOK</t>
  </si>
  <si>
    <t>TEVÉKENYSÉGEK EREDMÉNYE</t>
  </si>
  <si>
    <t>kapott (járó) osztalék és részesedés</t>
  </si>
  <si>
    <t>Pénzügyi műveletek egyéb eredményszeml. Bevételei</t>
  </si>
  <si>
    <t>PÉNZÜGYI MŰVELETEK EREDMÉNYSZEMLÉLETŰ BEVÉTELEI</t>
  </si>
  <si>
    <t>Fizetendő kamatok és kamatjellegű ráfordítások</t>
  </si>
  <si>
    <t>Részesedések, értékpapírok pénzeszközök értékvesztése</t>
  </si>
  <si>
    <t>Pénzügyi műveletek egyéb ráfordításai</t>
  </si>
  <si>
    <t>PÉNZÜGYI MŰVELETEK RÁFORDÍTÁSAI</t>
  </si>
  <si>
    <t>PÉNZÜGYI MŰVELETEK EREDMÉNYE</t>
  </si>
  <si>
    <t>SZOKÁSOS EREDMÉNY</t>
  </si>
  <si>
    <t>Különféle rendkívüli eredményszemléletű bevételek</t>
  </si>
  <si>
    <t>RENDKÍVÜLI EREDMÉNYSZEMLÉLETŰ BEVÉTELEK</t>
  </si>
  <si>
    <t>RENDKÍVÜLI RÁFORDÍTÁSOK</t>
  </si>
  <si>
    <t xml:space="preserve">RENDKÍVÜLI EREDMÉNY </t>
  </si>
  <si>
    <t>MÉRLEG SZERINTI EREDMÉNY</t>
  </si>
  <si>
    <t>Kapott (járó) kamatok és kamatj. eredményszeml. Bev.</t>
  </si>
  <si>
    <t>Felhalmozási c. támogatások eredményszemléletű bev.</t>
  </si>
  <si>
    <t>Tokod Nagyközség Önkormányzata</t>
  </si>
  <si>
    <t>adatok e Ft-ban</t>
  </si>
  <si>
    <t>Jogszabály</t>
  </si>
  <si>
    <t>500 e Ft adóalap alatti 
vállalkozók iparűzési adó
mentessége</t>
  </si>
  <si>
    <t>70 éven felüli egyedülálló
magánszemélyek komm.
adó kedvezménye</t>
  </si>
  <si>
    <t>Összes kedvezmény</t>
  </si>
  <si>
    <t>Termékek és szolgáltatások utáni adók</t>
  </si>
  <si>
    <t>%</t>
  </si>
  <si>
    <t>előző év</t>
  </si>
  <si>
    <t>tárgyév</t>
  </si>
  <si>
    <t>Nemzeti vagyon és egyéb eszközök induláskori értéke és vált.</t>
  </si>
  <si>
    <t>Működési célú költségvetési támogatások és kieg. Tám</t>
  </si>
  <si>
    <t>Elszámolásból származó bevételek</t>
  </si>
  <si>
    <t>Visszatérítendő támogatások</t>
  </si>
  <si>
    <t>felhalmozási célú támogatások államhgáztartáson belülről</t>
  </si>
  <si>
    <t>- Korábbi évek megszűnt adói</t>
  </si>
  <si>
    <t>Eljárási illeték</t>
  </si>
  <si>
    <t>Egyéb közhatalmi bevétel</t>
  </si>
  <si>
    <t>Egyéb bírság bevételei</t>
  </si>
  <si>
    <t>Pénzbüntetés, elkobzás, késedelmi pótlék</t>
  </si>
  <si>
    <t>biztosító által fizetett kártérítés</t>
  </si>
  <si>
    <t>Egyéb pénzügyi műv. bevételei</t>
  </si>
  <si>
    <t>Államháztartáson belüli megelőleg. Visszafizetése</t>
  </si>
  <si>
    <t>Korábbi évek megszűnt adói</t>
  </si>
  <si>
    <t>Áru- és készletértékesítés</t>
  </si>
  <si>
    <t>Települési támogatás</t>
  </si>
  <si>
    <t>Államigazgatási</t>
  </si>
  <si>
    <t>Államigazgatás összesen:</t>
  </si>
  <si>
    <t>Áh-n belüli megelőlegezés</t>
  </si>
  <si>
    <t>felh.c.támogatások államháztartáson belülről</t>
  </si>
  <si>
    <t>egyéb közhatalmi bevétel</t>
  </si>
  <si>
    <t>pü.műv.bevételei</t>
  </si>
  <si>
    <t>Késedelmi pótlék és egyéb bevétel</t>
  </si>
  <si>
    <t>hitelszerződés</t>
  </si>
  <si>
    <t>Forintszámlák</t>
  </si>
  <si>
    <t>Devizaszámlák</t>
  </si>
  <si>
    <t>,</t>
  </si>
  <si>
    <t>Nem kötelező összesen:</t>
  </si>
  <si>
    <t>Kötelező összesen:</t>
  </si>
  <si>
    <t>Államigaz-gatás</t>
  </si>
  <si>
    <t>Felhalmozá-si tartalékok</t>
  </si>
  <si>
    <t>Befektetési célú értékpapír vásárlás</t>
  </si>
  <si>
    <t>Késedelmi pótlék</t>
  </si>
  <si>
    <t>2017 évi támogatás megelőlegezése</t>
  </si>
  <si>
    <t xml:space="preserve">13/2015. (XII. 01.) önkormányzati rendelet
3.§ </t>
  </si>
  <si>
    <t>13/2015. (XII. 01.) önkormányzati rendelet
5.§ a)</t>
  </si>
  <si>
    <t>13/2015. (XII. 01.) önkormányzati rendelet
5.§ b)</t>
  </si>
  <si>
    <t>Felhalmozási célú visszatérítendő támogatások, kölcsönök visszatérülése államháztartáson kívülről</t>
  </si>
  <si>
    <t>Kamatmentes lakossági kölcsön visszafizetése</t>
  </si>
  <si>
    <t>MESEVÁR ÓVODA</t>
  </si>
  <si>
    <t>Háziorvos, védőnő, akinek a  vállal. szintű adóalapja éves szinten a 20 millió Ft-ot nem éri el.</t>
  </si>
  <si>
    <t>ÖNKORMÁNYZAT MINDÖSSZESEN:</t>
  </si>
  <si>
    <t>Temetési segély</t>
  </si>
  <si>
    <t>EFt-ban</t>
  </si>
  <si>
    <t>eszközbeszerzés</t>
  </si>
  <si>
    <t>Polgármesterei Hivatal</t>
  </si>
  <si>
    <t>Telep. Önk.gyermekétk.fel. Támogatás</t>
  </si>
  <si>
    <t>Sorszám</t>
  </si>
  <si>
    <t>Előző év</t>
  </si>
  <si>
    <t>Tárgyév</t>
  </si>
  <si>
    <t>Index (%)</t>
  </si>
  <si>
    <t>ESZKÖZÖK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</si>
  <si>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</si>
  <si>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</si>
  <si>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</si>
  <si>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</si>
  <si>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</si>
  <si>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</si>
  <si>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</si>
  <si>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</si>
  <si>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</si>
  <si>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</si>
  <si>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</si>
  <si>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</si>
  <si>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</si>
  <si>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</si>
  <si>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</si>
  <si>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</si>
  <si>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</si>
  <si>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</si>
  <si>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</si>
  <si>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</si>
  <si>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</si>
  <si>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</si>
  <si>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</si>
  <si>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</si>
  <si>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</si>
  <si>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</si>
  <si>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</si>
  <si>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</si>
  <si>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</si>
  <si>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</si>
  <si>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</si>
  <si>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</si>
  <si>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</si>
  <si>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</si>
  <si>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</si>
  <si>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</si>
  <si>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</si>
  <si>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</si>
  <si>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</si>
  <si>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</si>
  <si>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</si>
  <si>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</si>
  <si>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</si>
  <si>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</si>
  <si>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</si>
  <si>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</si>
  <si>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</si>
  <si>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</si>
  <si>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</si>
  <si>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</si>
  <si>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</si>
  <si>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</si>
  <si>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</si>
  <si>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</si>
  <si>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</si>
  <si>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</si>
  <si>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</si>
  <si>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</si>
  <si>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</si>
  <si>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</si>
  <si>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</si>
  <si>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</si>
  <si>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</si>
  <si>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</si>
  <si>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</si>
  <si>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</si>
  <si>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</si>
  <si>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</si>
  <si>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</si>
  <si>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</si>
  <si>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</si>
  <si>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</si>
  <si>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</si>
  <si>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</si>
  <si>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</si>
  <si>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</si>
  <si>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</si>
  <si>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</si>
  <si>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</si>
  <si>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</si>
  <si>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</si>
  <si>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</si>
  <si>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</si>
  <si>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</si>
  <si>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</si>
  <si>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</si>
  <si>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</si>
  <si>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</si>
  <si>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</si>
  <si>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</si>
  <si>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</si>
  <si>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</si>
  <si>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</si>
  <si>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</si>
  <si>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B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</si>
  <si>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</si>
  <si>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</si>
  <si>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</si>
  <si>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</si>
  <si>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</si>
  <si>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</si>
  <si>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</si>
  <si>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</si>
  <si>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</si>
  <si>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</si>
  <si>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</si>
  <si>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</si>
  <si>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</si>
  <si>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</si>
  <si>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</si>
  <si>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</si>
  <si>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</si>
  <si>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</si>
  <si>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</si>
  <si>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</si>
  <si>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</si>
  <si>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</si>
  <si>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</si>
  <si>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</si>
  <si>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</si>
  <si>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</si>
  <si>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</si>
  <si>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</si>
  <si>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</si>
  <si>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</si>
  <si>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</si>
  <si>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</si>
  <si>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</si>
  <si>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</si>
  <si>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</si>
  <si>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</si>
  <si>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</si>
  <si>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</si>
  <si>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</si>
  <si>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</si>
  <si>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</si>
  <si>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</si>
  <si>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</si>
  <si>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</si>
  <si>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</si>
  <si>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</si>
  <si>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</si>
  <si>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</si>
  <si>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</si>
  <si>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</si>
  <si>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</si>
  <si>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</si>
  <si>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</si>
  <si>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</si>
  <si>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G+...+J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</si>
  <si>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</si>
  <si>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</si>
  <si>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</si>
  <si>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</si>
  <si>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</si>
  <si>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</si>
  <si>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</si>
  <si>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</si>
  <si>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</si>
  <si>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</si>
  <si>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</si>
  <si>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</si>
  <si>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</si>
  <si>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</si>
  <si>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</si>
  <si>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</si>
  <si>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</si>
  <si>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Értékpapír beváltás</t>
  </si>
  <si>
    <t>előző évi elszámolásból eredő kiadások</t>
  </si>
  <si>
    <t>előző évi támogatás megelőlegezése</t>
  </si>
  <si>
    <t>értékpapír beváltása</t>
  </si>
  <si>
    <t>értékpapír beváltás</t>
  </si>
  <si>
    <t>Mesevár Óvoda és Minibölcsőde</t>
  </si>
  <si>
    <t>Ipari út</t>
  </si>
  <si>
    <t>Fogorvosi eszközbeszerzés</t>
  </si>
  <si>
    <t>Könyvtár eszközbeszerzés</t>
  </si>
  <si>
    <t>rendkívüli települési támogatás</t>
  </si>
  <si>
    <t>Idősek napi támogatás</t>
  </si>
  <si>
    <t>babacsomag (kb.40 gyermek)</t>
  </si>
  <si>
    <t>EGYÉB ADATOK ÉS MÉRLEGEN KÍVÜLI TÉTELEK</t>
  </si>
  <si>
    <t xml:space="preserve"> Tokod Nagyközség Önkormányzata 2023. évi felhalmozási célú bevételeinek és kiadásainak mérlege (E Ft-ban)</t>
  </si>
  <si>
    <t>Egyéb működési célú kiadások</t>
  </si>
  <si>
    <t>egyéb pénzügyi műveletek bevételei</t>
  </si>
  <si>
    <t>Előző évi elszámolásból eredő elszámolás</t>
  </si>
  <si>
    <t>2 csoportos bölcsőde építése Tokod-Üveggyár</t>
  </si>
  <si>
    <t>Tokod Széchenyi u. 20-30 előtti szervízút építése</t>
  </si>
  <si>
    <t>Tokod belterület csapadékvíz elvezetés</t>
  </si>
  <si>
    <t>Művelődési házak eszközbeszerzés</t>
  </si>
  <si>
    <t>Egészségügyi szolgálati jogviszony</t>
  </si>
  <si>
    <t>Értéktípus: Forint</t>
  </si>
  <si>
    <t>1</t>
  </si>
  <si>
    <t>2</t>
  </si>
  <si>
    <t>3</t>
  </si>
  <si>
    <t>4</t>
  </si>
  <si>
    <t>5</t>
  </si>
  <si>
    <t/>
  </si>
  <si>
    <t>Tokodi Polgármeseri Hivatal</t>
  </si>
  <si>
    <t>Tokodi Mesevár Óvoda és Minibölcsőde</t>
  </si>
  <si>
    <t>(%)</t>
  </si>
  <si>
    <t>Polgármesteri Hivatal 2024. évi költségvetésének teljesítése (kormányzati funkciók és kiemelt előirányzatok szerinti bontásban) ( E Ft-ban)</t>
  </si>
  <si>
    <t>Mesevár Óvoda 2024. évi költségvetésének teljesítése (kormányzati funkciók és kiemelt előirányzatok szerinti bontásban) ( E Ft-ban)</t>
  </si>
  <si>
    <t>2024. évi beruházási kiadások feladatonként (ÁFA-val, EFt-ban)</t>
  </si>
  <si>
    <t>Pincevölgyi kerékpárút</t>
  </si>
  <si>
    <t>Vis major pályázat (Hegyalja u.)</t>
  </si>
  <si>
    <t>Temető urnafal</t>
  </si>
  <si>
    <t>Kienle előtt okoszebra</t>
  </si>
  <si>
    <t>Könyvtár kerítés és parkosítás</t>
  </si>
  <si>
    <t>TÜ tűzoltószertár előtti parkoló létrehozása</t>
  </si>
  <si>
    <t>TÜ Ady Endre utcai tömbök parkoló burkolás</t>
  </si>
  <si>
    <t>TÜ buszmegálló előtt járda készítése</t>
  </si>
  <si>
    <t>TÜ focipálya mellett parkoló kialakítása</t>
  </si>
  <si>
    <t>Liszt Ferenc Művelődési Ház légkondícionáló</t>
  </si>
  <si>
    <t>Tokod 4. vasútvonal és a 10. sz. főút kereszteződésébenen gyalogos átvezetés létesítése</t>
  </si>
  <si>
    <t>Térfigyelő kamerák</t>
  </si>
  <si>
    <t>Tokodi orvosi rendelő mellett parkoló kialakítása</t>
  </si>
  <si>
    <t>Buszmegálló Tokod-Ebszőnybánya</t>
  </si>
  <si>
    <t>Utólagos közműbekötések (közösségi ház, tűzoltószertár stb.)</t>
  </si>
  <si>
    <t>Irattár konténer</t>
  </si>
  <si>
    <t>Műhely eszközbeszerzés (fűkasza, fűnyíró, egyéb szerszámok, eszközök)</t>
  </si>
  <si>
    <t>Tehergépjármű beszerzés</t>
  </si>
  <si>
    <t>2024. évi felújítási kiadások célonként (ÁFA-val)</t>
  </si>
  <si>
    <t>Női neves utcák</t>
  </si>
  <si>
    <t>Liszt Ferenc Művelődési Ház felújítása</t>
  </si>
  <si>
    <t>ÖNO felújítás</t>
  </si>
  <si>
    <t>Hivatal épületben konyha, fürdő, WC</t>
  </si>
  <si>
    <t>Lukácsi Máté Művelődési Ház fűtés korszerűsítés</t>
  </si>
  <si>
    <t>Székelykapu Alkotóház</t>
  </si>
  <si>
    <t>Tokod Nagyközség Önkormányzata által folyósított 2024. évi ellátottak pénzbeli juttatásának részletezése</t>
  </si>
  <si>
    <t>Tokod Nagyközség Önkormányzat és költségvetési szerveinek engedélyezett létszáma 2024</t>
  </si>
  <si>
    <t>Felhalmozási célú támogatás vállalkozástól</t>
  </si>
  <si>
    <t>Vagyonkimutatás - 2024</t>
  </si>
  <si>
    <t>Tokod Nagyközség Önkormányzata és költségvetési szervei 2024 évi mérlege (eFt-ban)</t>
  </si>
  <si>
    <t>Látogatóközpont</t>
  </si>
  <si>
    <t>Gyerekülések tanyagondnoki buszba</t>
  </si>
  <si>
    <t>Lap-top beszerzés Alkotóház, új dolgozó</t>
  </si>
  <si>
    <t>Vasútállomás gyalogosperon</t>
  </si>
  <si>
    <t>Egyéb eszközbeszerzés</t>
  </si>
  <si>
    <t>VISMAJOR</t>
  </si>
  <si>
    <t>Belterületi út felújítása Széchenyi út</t>
  </si>
  <si>
    <t>Épületgéészeti tervezés Kantin</t>
  </si>
  <si>
    <t>Egyéb felújítások</t>
  </si>
  <si>
    <t>Tokod Nagyközség Önkormányzata adósságot keletkeztető ügyleteinek 2024. évi alakulása (E Ft-ban)</t>
  </si>
  <si>
    <t>Tokod Nagyközség Önkormányzata esetében adósságot keletkeztető ügylet nem jött létre 2024 évben</t>
  </si>
  <si>
    <t>Felhalmozási célú támogatások államháztartáson belülről (visszatérítendő és vissza nem térítendő)</t>
  </si>
  <si>
    <t>Működési célú támogatások államháztartáson belülről (visszatérítendő és vissza nem térítendő)</t>
  </si>
  <si>
    <t xml:space="preserve"> POLGÁRMESTERII HIVATAL</t>
  </si>
  <si>
    <t>Felhalmozási célú támogatások államháztartáson belülről (vissza nem térítendő)</t>
  </si>
  <si>
    <t xml:space="preserve">NEAK-tól fogorvosi és védőnői feladatok finanszírozására </t>
  </si>
  <si>
    <t xml:space="preserve">2024. évi kapott visszatérítendő és vissza nem térítendő támogatások és pénzeszközátvételek alakulása Tokod Nagyközség Önkormányzatánál </t>
  </si>
  <si>
    <t>Választott tisztségviselő (polgármester)</t>
  </si>
  <si>
    <t xml:space="preserve">
 Kimutatás az Áht. 24.§ (4) bekezdés c) pontja szerinti közvetett támogatásokról 2024</t>
  </si>
  <si>
    <t>Tokod Nagyközség Önkormányzata és szervei 2024 évi maradványkimutatása (eFt-ban)</t>
  </si>
  <si>
    <t>Tokod Nagyközség Önkormányzata és szervei 2024 évi eredménykimutatása (eFt-ban)</t>
  </si>
  <si>
    <t>Értékpapír vásárlás</t>
  </si>
  <si>
    <t>Fejezeti előirányzat visszafizetése</t>
  </si>
  <si>
    <t>Tokod Nagyközség Önkormányzat 2024. évi költségvetési kiadásainak teljesítése  (kormányzati funkciók és kiemelt előirányzatok szerinti bontásban, E Ft-ban)</t>
  </si>
  <si>
    <t xml:space="preserve">Tokod Nagyközség Önkormányzata és az általa irányított költségvetési szervek 2024. évi kiadásai </t>
  </si>
  <si>
    <t>Belföldi értékpapír vásárlása</t>
  </si>
  <si>
    <t>Tokod Nagyközség Önkormányzata és az általa irányított költségvetési szervek 2024. évi bevételei forrásonként (E Ft-ban)</t>
  </si>
  <si>
    <t>ÁFA visszatérítés</t>
  </si>
  <si>
    <t xml:space="preserve"> Tokod Nagyközség Önkormányzata 2024. évi működési célú bevételeinek és kiadásainak mérlege (E Ft-ban)</t>
  </si>
  <si>
    <t xml:space="preserve">Állami támogatás megelőlegezése </t>
  </si>
  <si>
    <t xml:space="preserve"> Tokod Nagyközség Önkormányzatának 2024. évi közgazdasági mérlege (E Ft-ban)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</si>
</sst>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4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2"/>
      <name val="Century Gothic"/>
      <family val="2"/>
      <charset val="238"/>
    </font>
    <font>
      <sz val="12"/>
      <name val="Century Gothic"/>
      <family val="2"/>
      <charset val="238"/>
    </font>
    <font>
      <sz val="10"/>
      <name val="Century Gothic"/>
      <family val="2"/>
      <charset val="238"/>
    </font>
    <font>
      <b/>
      <i/>
      <sz val="12"/>
      <name val="Century Gothic"/>
      <family val="2"/>
      <charset val="238"/>
    </font>
    <font>
      <i/>
      <sz val="12"/>
      <name val="Century Gothic"/>
      <family val="2"/>
      <charset val="238"/>
    </font>
    <font>
      <sz val="11"/>
      <name val="Century Gothic"/>
      <family val="2"/>
      <charset val="238"/>
    </font>
    <font>
      <b/>
      <sz val="11"/>
      <name val="Century Gothic"/>
      <family val="2"/>
      <charset val="238"/>
    </font>
    <font>
      <b/>
      <i/>
      <sz val="11"/>
      <name val="Century Gothic"/>
      <family val="2"/>
      <charset val="238"/>
    </font>
    <font>
      <i/>
      <sz val="11"/>
      <name val="Century Gothic"/>
      <family val="2"/>
      <charset val="238"/>
    </font>
    <font>
      <b/>
      <sz val="10"/>
      <name val="Century Gothic"/>
      <family val="2"/>
      <charset val="238"/>
    </font>
    <font>
      <i/>
      <sz val="10"/>
      <name val="Century Gothic"/>
      <family val="2"/>
      <charset val="238"/>
    </font>
    <font>
      <b/>
      <u/>
      <sz val="10"/>
      <name val="Century Gothic"/>
      <family val="2"/>
      <charset val="238"/>
    </font>
    <font>
      <b/>
      <u/>
      <sz val="12"/>
      <name val="Century Gothic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Century Gothic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color indexed="10"/>
      <name val="Century Gothic"/>
      <family val="2"/>
      <charset val="238"/>
    </font>
    <font>
      <b/>
      <sz val="10"/>
      <name val="Arial CE"/>
      <charset val="238"/>
    </font>
    <font>
      <sz val="14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entury Gothic"/>
      <family val="2"/>
      <charset val="238"/>
    </font>
    <font>
      <b/>
      <sz val="16"/>
      <name val="Arial CE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2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7" borderId="0" applyNumberFormat="0" applyBorder="0" applyAlignment="0" applyProtection="0"/>
    <xf numFmtId="0" fontId="2" fillId="18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3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0" fontId="3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1" applyNumberFormat="0" applyAlignment="0" applyProtection="0"/>
    <xf numFmtId="0" fontId="6" fillId="38" borderId="1" applyNumberFormat="0" applyAlignment="0" applyProtection="0"/>
    <xf numFmtId="0" fontId="7" fillId="39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7" fillId="16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" fillId="15" borderId="1" applyNumberFormat="0" applyAlignment="0" applyProtection="0"/>
    <xf numFmtId="0" fontId="1" fillId="40" borderId="10" applyNumberFormat="0" applyFont="0" applyAlignment="0" applyProtection="0"/>
    <xf numFmtId="0" fontId="3" fillId="25" borderId="0" applyNumberFormat="0" applyBorder="0" applyAlignment="0" applyProtection="0"/>
    <xf numFmtId="0" fontId="3" fillId="41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4" fillId="6" borderId="0" applyNumberFormat="0" applyBorder="0" applyAlignment="0" applyProtection="0"/>
    <xf numFmtId="0" fontId="16" fillId="42" borderId="11" applyNumberFormat="0" applyAlignment="0" applyProtection="0"/>
    <xf numFmtId="0" fontId="15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7" fillId="4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8" fillId="0" borderId="0"/>
    <xf numFmtId="0" fontId="18" fillId="44" borderId="10" applyNumberFormat="0" applyAlignment="0" applyProtection="0"/>
    <xf numFmtId="0" fontId="16" fillId="38" borderId="11" applyNumberFormat="0" applyAlignment="0" applyProtection="0"/>
    <xf numFmtId="0" fontId="19" fillId="0" borderId="12" applyNumberFormat="0" applyFill="0" applyAlignment="0" applyProtection="0"/>
    <xf numFmtId="0" fontId="4" fillId="5" borderId="0" applyNumberFormat="0" applyBorder="0" applyAlignment="0" applyProtection="0"/>
    <xf numFmtId="0" fontId="17" fillId="45" borderId="0" applyNumberFormat="0" applyBorder="0" applyAlignment="0" applyProtection="0"/>
    <xf numFmtId="0" fontId="6" fillId="42" borderId="1" applyNumberFormat="0" applyAlignment="0" applyProtection="0"/>
    <xf numFmtId="0" fontId="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18" fillId="0" borderId="0"/>
    <xf numFmtId="0" fontId="18" fillId="0" borderId="0"/>
  </cellStyleXfs>
  <cellXfs count="788">
    <xf numFmtId="0" fontId="0" fillId="0" borderId="0" xfId="0"/>
    <xf numFmtId="0" fontId="25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26" fillId="0" borderId="15" xfId="0" applyFont="1" applyBorder="1" applyAlignment="1">
      <alignment wrapText="1"/>
    </xf>
    <xf numFmtId="0" fontId="25" fillId="0" borderId="0" xfId="0" applyFont="1" applyAlignment="1">
      <alignment vertical="center"/>
    </xf>
    <xf numFmtId="3" fontId="25" fillId="0" borderId="0" xfId="0" applyNumberFormat="1" applyFont="1"/>
    <xf numFmtId="0" fontId="30" fillId="0" borderId="0" xfId="0" applyFont="1"/>
    <xf numFmtId="0" fontId="31" fillId="0" borderId="0" xfId="0" applyFont="1" applyAlignment="1">
      <alignment horizontal="center"/>
    </xf>
    <xf numFmtId="0" fontId="30" fillId="0" borderId="16" xfId="0" applyFont="1" applyBorder="1"/>
    <xf numFmtId="0" fontId="30" fillId="0" borderId="17" xfId="0" applyFont="1" applyBorder="1"/>
    <xf numFmtId="0" fontId="30" fillId="0" borderId="18" xfId="0" applyFont="1" applyBorder="1"/>
    <xf numFmtId="0" fontId="31" fillId="0" borderId="16" xfId="0" applyFont="1" applyBorder="1"/>
    <xf numFmtId="0" fontId="31" fillId="0" borderId="0" xfId="0" applyFont="1"/>
    <xf numFmtId="3" fontId="31" fillId="0" borderId="13" xfId="0" applyNumberFormat="1" applyFont="1" applyBorder="1" applyAlignment="1">
      <alignment wrapText="1"/>
    </xf>
    <xf numFmtId="3" fontId="31" fillId="0" borderId="19" xfId="0" applyNumberFormat="1" applyFont="1" applyBorder="1"/>
    <xf numFmtId="3" fontId="31" fillId="0" borderId="14" xfId="0" applyNumberFormat="1" applyFont="1" applyBorder="1"/>
    <xf numFmtId="37" fontId="31" fillId="0" borderId="13" xfId="0" applyNumberFormat="1" applyFont="1" applyBorder="1" applyAlignment="1">
      <alignment wrapText="1"/>
    </xf>
    <xf numFmtId="3" fontId="30" fillId="0" borderId="13" xfId="0" applyNumberFormat="1" applyFont="1" applyBorder="1" applyAlignment="1">
      <alignment wrapText="1"/>
    </xf>
    <xf numFmtId="0" fontId="32" fillId="0" borderId="16" xfId="0" applyFont="1" applyBorder="1"/>
    <xf numFmtId="0" fontId="32" fillId="0" borderId="0" xfId="0" applyFont="1"/>
    <xf numFmtId="0" fontId="31" fillId="0" borderId="21" xfId="0" applyFont="1" applyBorder="1"/>
    <xf numFmtId="0" fontId="31" fillId="0" borderId="22" xfId="0" applyFont="1" applyBorder="1"/>
    <xf numFmtId="3" fontId="30" fillId="0" borderId="19" xfId="0" applyNumberFormat="1" applyFont="1" applyBorder="1"/>
    <xf numFmtId="3" fontId="30" fillId="0" borderId="14" xfId="0" applyNumberFormat="1" applyFont="1" applyBorder="1"/>
    <xf numFmtId="0" fontId="33" fillId="0" borderId="0" xfId="0" applyFont="1"/>
    <xf numFmtId="0" fontId="27" fillId="0" borderId="0" xfId="0" applyFont="1"/>
    <xf numFmtId="3" fontId="27" fillId="0" borderId="13" xfId="0" applyNumberFormat="1" applyFont="1" applyBorder="1"/>
    <xf numFmtId="0" fontId="34" fillId="0" borderId="0" xfId="0" applyFont="1"/>
    <xf numFmtId="0" fontId="27" fillId="0" borderId="13" xfId="0" applyFont="1" applyBorder="1"/>
    <xf numFmtId="0" fontId="34" fillId="0" borderId="13" xfId="0" applyFont="1" applyBorder="1"/>
    <xf numFmtId="3" fontId="27" fillId="0" borderId="0" xfId="0" applyNumberFormat="1" applyFont="1"/>
    <xf numFmtId="3" fontId="34" fillId="0" borderId="25" xfId="0" applyNumberFormat="1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/>
    </xf>
    <xf numFmtId="0" fontId="27" fillId="0" borderId="17" xfId="0" applyFont="1" applyBorder="1"/>
    <xf numFmtId="3" fontId="34" fillId="0" borderId="17" xfId="0" applyNumberFormat="1" applyFont="1" applyBorder="1"/>
    <xf numFmtId="0" fontId="27" fillId="0" borderId="15" xfId="0" applyFont="1" applyBorder="1"/>
    <xf numFmtId="3" fontId="27" fillId="0" borderId="28" xfId="0" applyNumberFormat="1" applyFont="1" applyBorder="1"/>
    <xf numFmtId="0" fontId="34" fillId="0" borderId="15" xfId="0" applyFont="1" applyBorder="1"/>
    <xf numFmtId="3" fontId="34" fillId="0" borderId="13" xfId="0" applyNumberFormat="1" applyFont="1" applyBorder="1"/>
    <xf numFmtId="0" fontId="27" fillId="0" borderId="15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34" fillId="0" borderId="15" xfId="0" applyFont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35" fillId="0" borderId="13" xfId="0" applyFont="1" applyBorder="1"/>
    <xf numFmtId="3" fontId="35" fillId="0" borderId="13" xfId="0" applyNumberFormat="1" applyFont="1" applyBorder="1"/>
    <xf numFmtId="0" fontId="35" fillId="0" borderId="13" xfId="0" applyFont="1" applyBorder="1" applyAlignment="1">
      <alignment horizontal="left" wrapText="1"/>
    </xf>
    <xf numFmtId="49" fontId="27" fillId="0" borderId="13" xfId="0" applyNumberFormat="1" applyFont="1" applyBorder="1"/>
    <xf numFmtId="0" fontId="27" fillId="0" borderId="15" xfId="0" applyFont="1" applyBorder="1" applyAlignment="1">
      <alignment horizontal="left"/>
    </xf>
    <xf numFmtId="49" fontId="34" fillId="0" borderId="15" xfId="0" applyNumberFormat="1" applyFont="1" applyBorder="1"/>
    <xf numFmtId="0" fontId="26" fillId="0" borderId="13" xfId="0" applyFont="1" applyBorder="1"/>
    <xf numFmtId="0" fontId="31" fillId="0" borderId="15" xfId="0" applyFont="1" applyBorder="1" applyAlignment="1">
      <alignment horizontal="left"/>
    </xf>
    <xf numFmtId="0" fontId="25" fillId="0" borderId="13" xfId="0" applyFont="1" applyBorder="1"/>
    <xf numFmtId="49" fontId="27" fillId="0" borderId="13" xfId="0" applyNumberFormat="1" applyFont="1" applyBorder="1" applyAlignment="1">
      <alignment horizontal="left" wrapText="1"/>
    </xf>
    <xf numFmtId="49" fontId="27" fillId="0" borderId="15" xfId="0" applyNumberFormat="1" applyFont="1" applyBorder="1" applyAlignment="1">
      <alignment horizontal="left" wrapText="1"/>
    </xf>
    <xf numFmtId="3" fontId="34" fillId="0" borderId="0" xfId="0" applyNumberFormat="1" applyFont="1"/>
    <xf numFmtId="0" fontId="34" fillId="0" borderId="0" xfId="80" applyFont="1"/>
    <xf numFmtId="0" fontId="27" fillId="0" borderId="0" xfId="80" applyFont="1" applyAlignment="1">
      <alignment wrapText="1"/>
    </xf>
    <xf numFmtId="0" fontId="27" fillId="0" borderId="0" xfId="80" applyFont="1"/>
    <xf numFmtId="0" fontId="34" fillId="0" borderId="29" xfId="80" applyFont="1" applyBorder="1" applyAlignment="1">
      <alignment horizontal="center" wrapText="1"/>
    </xf>
    <xf numFmtId="0" fontId="34" fillId="0" borderId="29" xfId="80" applyFont="1" applyBorder="1" applyAlignment="1">
      <alignment horizontal="center"/>
    </xf>
    <xf numFmtId="0" fontId="34" fillId="0" borderId="30" xfId="80" applyFont="1" applyBorder="1" applyAlignment="1">
      <alignment horizontal="center"/>
    </xf>
    <xf numFmtId="49" fontId="34" fillId="0" borderId="31" xfId="80" applyNumberFormat="1" applyFont="1" applyBorder="1" applyAlignment="1">
      <alignment wrapText="1"/>
    </xf>
    <xf numFmtId="3" fontId="34" fillId="0" borderId="31" xfId="80" applyNumberFormat="1" applyFont="1" applyBorder="1"/>
    <xf numFmtId="0" fontId="34" fillId="0" borderId="32" xfId="80" applyFont="1" applyBorder="1" applyAlignment="1">
      <alignment horizontal="left" wrapText="1"/>
    </xf>
    <xf numFmtId="3" fontId="34" fillId="0" borderId="32" xfId="80" applyNumberFormat="1" applyFont="1" applyBorder="1"/>
    <xf numFmtId="3" fontId="34" fillId="0" borderId="33" xfId="80" applyNumberFormat="1" applyFont="1" applyBorder="1"/>
    <xf numFmtId="49" fontId="27" fillId="0" borderId="34" xfId="80" applyNumberFormat="1" applyFont="1" applyBorder="1" applyAlignment="1">
      <alignment wrapText="1"/>
    </xf>
    <xf numFmtId="3" fontId="27" fillId="0" borderId="34" xfId="80" applyNumberFormat="1" applyFont="1" applyBorder="1"/>
    <xf numFmtId="0" fontId="34" fillId="0" borderId="35" xfId="80" applyFont="1" applyBorder="1" applyAlignment="1">
      <alignment wrapText="1"/>
    </xf>
    <xf numFmtId="3" fontId="34" fillId="0" borderId="35" xfId="80" applyNumberFormat="1" applyFont="1" applyBorder="1"/>
    <xf numFmtId="3" fontId="34" fillId="0" borderId="34" xfId="80" applyNumberFormat="1" applyFont="1" applyBorder="1"/>
    <xf numFmtId="49" fontId="27" fillId="0" borderId="33" xfId="80" applyNumberFormat="1" applyFont="1" applyBorder="1" applyAlignment="1">
      <alignment wrapText="1"/>
    </xf>
    <xf numFmtId="3" fontId="27" fillId="0" borderId="33" xfId="80" applyNumberFormat="1" applyFont="1" applyBorder="1"/>
    <xf numFmtId="49" fontId="34" fillId="0" borderId="34" xfId="80" applyNumberFormat="1" applyFont="1" applyBorder="1" applyAlignment="1">
      <alignment wrapText="1"/>
    </xf>
    <xf numFmtId="0" fontId="27" fillId="0" borderId="35" xfId="80" applyFont="1" applyBorder="1" applyAlignment="1">
      <alignment wrapText="1"/>
    </xf>
    <xf numFmtId="3" fontId="27" fillId="0" borderId="35" xfId="80" applyNumberFormat="1" applyFont="1" applyBorder="1"/>
    <xf numFmtId="0" fontId="27" fillId="0" borderId="35" xfId="82" applyFont="1" applyBorder="1" applyAlignment="1">
      <alignment wrapText="1"/>
    </xf>
    <xf numFmtId="0" fontId="35" fillId="0" borderId="35" xfId="81" applyFont="1" applyBorder="1" applyAlignment="1">
      <alignment wrapText="1"/>
    </xf>
    <xf numFmtId="3" fontId="35" fillId="0" borderId="35" xfId="81" applyNumberFormat="1" applyFont="1" applyBorder="1"/>
    <xf numFmtId="49" fontId="35" fillId="0" borderId="35" xfId="81" applyNumberFormat="1" applyFont="1" applyBorder="1" applyAlignment="1">
      <alignment wrapText="1"/>
    </xf>
    <xf numFmtId="0" fontId="27" fillId="0" borderId="35" xfId="82" applyFont="1" applyBorder="1" applyAlignment="1">
      <alignment wrapText="1" shrinkToFit="1"/>
    </xf>
    <xf numFmtId="0" fontId="35" fillId="0" borderId="35" xfId="82" applyFont="1" applyBorder="1" applyAlignment="1">
      <alignment wrapText="1" shrinkToFit="1"/>
    </xf>
    <xf numFmtId="3" fontId="35" fillId="0" borderId="35" xfId="80" applyNumberFormat="1" applyFont="1" applyBorder="1"/>
    <xf numFmtId="49" fontId="27" fillId="0" borderId="35" xfId="80" applyNumberFormat="1" applyFont="1" applyBorder="1" applyAlignment="1">
      <alignment wrapText="1"/>
    </xf>
    <xf numFmtId="0" fontId="35" fillId="0" borderId="35" xfId="80" applyFont="1" applyBorder="1" applyAlignment="1">
      <alignment wrapText="1"/>
    </xf>
    <xf numFmtId="0" fontId="35" fillId="0" borderId="36" xfId="80" applyFont="1" applyBorder="1" applyAlignment="1">
      <alignment wrapText="1"/>
    </xf>
    <xf numFmtId="3" fontId="35" fillId="0" borderId="36" xfId="80" applyNumberFormat="1" applyFont="1" applyBorder="1"/>
    <xf numFmtId="0" fontId="27" fillId="0" borderId="34" xfId="80" applyFont="1" applyBorder="1" applyAlignment="1">
      <alignment wrapText="1"/>
    </xf>
    <xf numFmtId="3" fontId="27" fillId="0" borderId="37" xfId="80" applyNumberFormat="1" applyFont="1" applyBorder="1"/>
    <xf numFmtId="49" fontId="34" fillId="0" borderId="35" xfId="80" applyNumberFormat="1" applyFont="1" applyBorder="1" applyAlignment="1">
      <alignment wrapText="1"/>
    </xf>
    <xf numFmtId="49" fontId="27" fillId="0" borderId="30" xfId="80" applyNumberFormat="1" applyFont="1" applyBorder="1" applyAlignment="1">
      <alignment wrapText="1"/>
    </xf>
    <xf numFmtId="3" fontId="27" fillId="0" borderId="29" xfId="80" applyNumberFormat="1" applyFont="1" applyBorder="1"/>
    <xf numFmtId="0" fontId="27" fillId="0" borderId="30" xfId="80" applyFont="1" applyBorder="1" applyAlignment="1">
      <alignment wrapText="1"/>
    </xf>
    <xf numFmtId="3" fontId="27" fillId="0" borderId="30" xfId="80" applyNumberFormat="1" applyFont="1" applyBorder="1"/>
    <xf numFmtId="3" fontId="27" fillId="0" borderId="38" xfId="80" applyNumberFormat="1" applyFont="1" applyBorder="1"/>
    <xf numFmtId="0" fontId="34" fillId="0" borderId="39" xfId="80" applyFont="1" applyBorder="1" applyAlignment="1">
      <alignment wrapText="1"/>
    </xf>
    <xf numFmtId="3" fontId="34" fillId="0" borderId="39" xfId="80" applyNumberFormat="1" applyFont="1" applyBorder="1"/>
    <xf numFmtId="0" fontId="34" fillId="0" borderId="40" xfId="80" applyFont="1" applyBorder="1" applyAlignment="1">
      <alignment wrapText="1"/>
    </xf>
    <xf numFmtId="3" fontId="34" fillId="0" borderId="40" xfId="80" applyNumberFormat="1" applyFont="1" applyBorder="1"/>
    <xf numFmtId="3" fontId="34" fillId="0" borderId="41" xfId="80" applyNumberFormat="1" applyFont="1" applyBorder="1"/>
    <xf numFmtId="0" fontId="34" fillId="0" borderId="31" xfId="80" applyFont="1" applyBorder="1" applyAlignment="1">
      <alignment wrapText="1"/>
    </xf>
    <xf numFmtId="3" fontId="27" fillId="0" borderId="40" xfId="80" applyNumberFormat="1" applyFont="1" applyBorder="1"/>
    <xf numFmtId="0" fontId="34" fillId="0" borderId="34" xfId="80" applyFont="1" applyBorder="1" applyAlignment="1">
      <alignment wrapText="1"/>
    </xf>
    <xf numFmtId="3" fontId="34" fillId="0" borderId="47" xfId="80" applyNumberFormat="1" applyFont="1" applyBorder="1"/>
    <xf numFmtId="0" fontId="27" fillId="0" borderId="0" xfId="82" applyFont="1" applyAlignment="1">
      <alignment wrapText="1"/>
    </xf>
    <xf numFmtId="0" fontId="27" fillId="0" borderId="0" xfId="82" applyFont="1"/>
    <xf numFmtId="0" fontId="34" fillId="0" borderId="0" xfId="80" applyFont="1" applyAlignment="1">
      <alignment horizontal="center" wrapText="1"/>
    </xf>
    <xf numFmtId="0" fontId="34" fillId="0" borderId="48" xfId="80" applyFont="1" applyBorder="1" applyAlignment="1">
      <alignment horizontal="center" wrapText="1"/>
    </xf>
    <xf numFmtId="0" fontId="34" fillId="0" borderId="39" xfId="80" applyFont="1" applyBorder="1" applyAlignment="1">
      <alignment horizontal="center" wrapText="1"/>
    </xf>
    <xf numFmtId="3" fontId="27" fillId="0" borderId="42" xfId="80" applyNumberFormat="1" applyFont="1" applyBorder="1"/>
    <xf numFmtId="0" fontId="34" fillId="0" borderId="34" xfId="80" applyFont="1" applyBorder="1" applyAlignment="1">
      <alignment horizontal="left" wrapText="1"/>
    </xf>
    <xf numFmtId="0" fontId="27" fillId="0" borderId="38" xfId="80" applyFont="1" applyBorder="1" applyAlignment="1">
      <alignment wrapText="1"/>
    </xf>
    <xf numFmtId="3" fontId="27" fillId="0" borderId="46" xfId="80" applyNumberFormat="1" applyFont="1" applyBorder="1"/>
    <xf numFmtId="0" fontId="35" fillId="0" borderId="34" xfId="80" applyFont="1" applyBorder="1" applyAlignment="1">
      <alignment wrapText="1"/>
    </xf>
    <xf numFmtId="3" fontId="35" fillId="0" borderId="34" xfId="80" applyNumberFormat="1" applyFont="1" applyBorder="1"/>
    <xf numFmtId="3" fontId="35" fillId="0" borderId="49" xfId="80" applyNumberFormat="1" applyFont="1" applyBorder="1"/>
    <xf numFmtId="49" fontId="27" fillId="0" borderId="48" xfId="80" applyNumberFormat="1" applyFont="1" applyBorder="1" applyAlignment="1">
      <alignment wrapText="1"/>
    </xf>
    <xf numFmtId="3" fontId="27" fillId="0" borderId="39" xfId="80" applyNumberFormat="1" applyFont="1" applyBorder="1"/>
    <xf numFmtId="0" fontId="35" fillId="0" borderId="39" xfId="80" applyFont="1" applyBorder="1" applyAlignment="1">
      <alignment wrapText="1"/>
    </xf>
    <xf numFmtId="3" fontId="35" fillId="0" borderId="50" xfId="80" applyNumberFormat="1" applyFont="1" applyBorder="1"/>
    <xf numFmtId="49" fontId="34" fillId="0" borderId="40" xfId="80" applyNumberFormat="1" applyFont="1" applyBorder="1" applyAlignment="1">
      <alignment wrapText="1"/>
    </xf>
    <xf numFmtId="3" fontId="34" fillId="0" borderId="48" xfId="80" applyNumberFormat="1" applyFont="1" applyBorder="1"/>
    <xf numFmtId="0" fontId="34" fillId="0" borderId="0" xfId="80" applyFont="1" applyAlignment="1">
      <alignment wrapText="1"/>
    </xf>
    <xf numFmtId="3" fontId="34" fillId="0" borderId="0" xfId="80" applyNumberFormat="1" applyFont="1"/>
    <xf numFmtId="0" fontId="36" fillId="0" borderId="0" xfId="80" applyFont="1" applyAlignment="1">
      <alignment wrapText="1"/>
    </xf>
    <xf numFmtId="3" fontId="36" fillId="0" borderId="0" xfId="80" applyNumberFormat="1" applyFont="1"/>
    <xf numFmtId="3" fontId="26" fillId="0" borderId="13" xfId="0" applyNumberFormat="1" applyFont="1" applyBorder="1" applyAlignment="1">
      <alignment horizontal="right"/>
    </xf>
    <xf numFmtId="0" fontId="26" fillId="0" borderId="14" xfId="0" applyFont="1" applyBorder="1"/>
    <xf numFmtId="0" fontId="25" fillId="0" borderId="0" xfId="0" applyFont="1" applyAlignment="1">
      <alignment horizontal="center" wrapText="1"/>
    </xf>
    <xf numFmtId="0" fontId="26" fillId="0" borderId="17" xfId="0" applyFont="1" applyBorder="1" applyAlignment="1">
      <alignment horizontal="right" vertical="center"/>
    </xf>
    <xf numFmtId="0" fontId="25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6" fillId="0" borderId="57" xfId="0" applyFont="1" applyBorder="1" applyAlignment="1">
      <alignment vertical="top" wrapText="1"/>
    </xf>
    <xf numFmtId="3" fontId="26" fillId="0" borderId="58" xfId="0" applyNumberFormat="1" applyFont="1" applyBorder="1" applyAlignment="1">
      <alignment horizontal="right"/>
    </xf>
    <xf numFmtId="0" fontId="25" fillId="0" borderId="54" xfId="0" applyFont="1" applyBorder="1" applyAlignment="1">
      <alignment vertical="top" wrapText="1"/>
    </xf>
    <xf numFmtId="3" fontId="25" fillId="0" borderId="55" xfId="0" applyNumberFormat="1" applyFont="1" applyBorder="1" applyAlignment="1">
      <alignment horizontal="right"/>
    </xf>
    <xf numFmtId="0" fontId="26" fillId="0" borderId="0" xfId="77" applyFont="1"/>
    <xf numFmtId="0" fontId="26" fillId="0" borderId="0" xfId="77" applyFont="1" applyAlignment="1">
      <alignment wrapText="1"/>
    </xf>
    <xf numFmtId="3" fontId="26" fillId="0" borderId="0" xfId="77" applyNumberFormat="1" applyFont="1"/>
    <xf numFmtId="0" fontId="25" fillId="0" borderId="15" xfId="77" applyFont="1" applyBorder="1" applyAlignment="1">
      <alignment wrapText="1"/>
    </xf>
    <xf numFmtId="3" fontId="25" fillId="0" borderId="13" xfId="77" applyNumberFormat="1" applyFont="1" applyBorder="1"/>
    <xf numFmtId="0" fontId="26" fillId="0" borderId="15" xfId="77" applyFont="1" applyBorder="1" applyAlignment="1">
      <alignment wrapText="1"/>
    </xf>
    <xf numFmtId="3" fontId="26" fillId="0" borderId="13" xfId="77" applyNumberFormat="1" applyFont="1" applyBorder="1"/>
    <xf numFmtId="0" fontId="26" fillId="0" borderId="0" xfId="0" applyFont="1" applyAlignment="1">
      <alignment horizontal="justify"/>
    </xf>
    <xf numFmtId="0" fontId="26" fillId="0" borderId="52" xfId="0" applyFont="1" applyBorder="1"/>
    <xf numFmtId="0" fontId="26" fillId="0" borderId="17" xfId="0" applyFont="1" applyBorder="1"/>
    <xf numFmtId="0" fontId="26" fillId="0" borderId="15" xfId="0" applyFont="1" applyBorder="1"/>
    <xf numFmtId="0" fontId="25" fillId="0" borderId="15" xfId="0" applyFont="1" applyBorder="1"/>
    <xf numFmtId="0" fontId="25" fillId="0" borderId="24" xfId="0" applyFont="1" applyBorder="1"/>
    <xf numFmtId="0" fontId="25" fillId="0" borderId="25" xfId="0" applyFont="1" applyBorder="1"/>
    <xf numFmtId="0" fontId="26" fillId="0" borderId="53" xfId="0" applyFont="1" applyBorder="1"/>
    <xf numFmtId="0" fontId="38" fillId="0" borderId="0" xfId="78" applyFont="1"/>
    <xf numFmtId="0" fontId="26" fillId="0" borderId="0" xfId="78" applyFont="1"/>
    <xf numFmtId="0" fontId="39" fillId="0" borderId="0" xfId="78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60" xfId="0" applyFont="1" applyBorder="1"/>
    <xf numFmtId="0" fontId="40" fillId="46" borderId="0" xfId="77" applyFont="1" applyFill="1"/>
    <xf numFmtId="0" fontId="40" fillId="46" borderId="0" xfId="77" applyFont="1" applyFill="1" applyAlignment="1">
      <alignment wrapText="1"/>
    </xf>
    <xf numFmtId="3" fontId="40" fillId="46" borderId="0" xfId="77" applyNumberFormat="1" applyFont="1" applyFill="1"/>
    <xf numFmtId="0" fontId="25" fillId="0" borderId="61" xfId="0" applyFont="1" applyBorder="1" applyAlignment="1">
      <alignment horizontal="left" vertical="top" wrapText="1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/>
    </xf>
    <xf numFmtId="0" fontId="25" fillId="0" borderId="64" xfId="0" applyFont="1" applyBorder="1" applyAlignment="1">
      <alignment horizontal="center"/>
    </xf>
    <xf numFmtId="0" fontId="26" fillId="0" borderId="52" xfId="0" applyFont="1" applyBorder="1" applyAlignment="1">
      <alignment horizontal="justify" vertical="top" wrapText="1"/>
    </xf>
    <xf numFmtId="2" fontId="26" fillId="0" borderId="53" xfId="0" applyNumberFormat="1" applyFont="1" applyBorder="1" applyAlignment="1">
      <alignment horizontal="center" vertical="center"/>
    </xf>
    <xf numFmtId="2" fontId="26" fillId="0" borderId="14" xfId="0" applyNumberFormat="1" applyFont="1" applyBorder="1" applyAlignment="1">
      <alignment horizontal="center" vertical="center"/>
    </xf>
    <xf numFmtId="0" fontId="28" fillId="0" borderId="52" xfId="0" applyFont="1" applyBorder="1" applyAlignment="1">
      <alignment horizontal="justify" vertical="top" wrapText="1"/>
    </xf>
    <xf numFmtId="2" fontId="28" fillId="0" borderId="53" xfId="0" applyNumberFormat="1" applyFont="1" applyBorder="1" applyAlignment="1">
      <alignment horizontal="center" vertical="center" wrapText="1"/>
    </xf>
    <xf numFmtId="0" fontId="25" fillId="0" borderId="52" xfId="0" applyFont="1" applyBorder="1" applyAlignment="1">
      <alignment horizontal="justify" vertical="top" wrapText="1"/>
    </xf>
    <xf numFmtId="2" fontId="26" fillId="0" borderId="13" xfId="0" applyNumberFormat="1" applyFont="1" applyBorder="1" applyAlignment="1">
      <alignment horizontal="center"/>
    </xf>
    <xf numFmtId="2" fontId="26" fillId="0" borderId="14" xfId="0" applyNumberFormat="1" applyFont="1" applyBorder="1" applyAlignment="1">
      <alignment horizontal="center"/>
    </xf>
    <xf numFmtId="2" fontId="26" fillId="0" borderId="23" xfId="0" applyNumberFormat="1" applyFont="1" applyBorder="1" applyAlignment="1">
      <alignment horizontal="center" vertical="top" wrapText="1"/>
    </xf>
    <xf numFmtId="2" fontId="25" fillId="0" borderId="59" xfId="0" applyNumberFormat="1" applyFont="1" applyBorder="1" applyAlignment="1">
      <alignment horizontal="center" vertical="top" wrapText="1"/>
    </xf>
    <xf numFmtId="2" fontId="25" fillId="0" borderId="14" xfId="0" applyNumberFormat="1" applyFont="1" applyBorder="1" applyAlignment="1">
      <alignment horizontal="center"/>
    </xf>
    <xf numFmtId="0" fontId="25" fillId="0" borderId="54" xfId="0" applyFont="1" applyBorder="1" applyAlignment="1">
      <alignment horizontal="justify" vertical="top" wrapText="1"/>
    </xf>
    <xf numFmtId="2" fontId="25" fillId="0" borderId="65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justify"/>
    </xf>
    <xf numFmtId="164" fontId="26" fillId="0" borderId="0" xfId="0" applyNumberFormat="1" applyFont="1"/>
    <xf numFmtId="0" fontId="41" fillId="0" borderId="0" xfId="0" applyFont="1"/>
    <xf numFmtId="0" fontId="26" fillId="0" borderId="0" xfId="0" applyFont="1" applyAlignment="1">
      <alignment horizontal="right"/>
    </xf>
    <xf numFmtId="0" fontId="25" fillId="0" borderId="54" xfId="0" applyFont="1" applyBorder="1" applyAlignment="1">
      <alignment horizontal="right"/>
    </xf>
    <xf numFmtId="0" fontId="25" fillId="0" borderId="55" xfId="0" applyFont="1" applyBorder="1" applyAlignment="1">
      <alignment horizontal="right"/>
    </xf>
    <xf numFmtId="0" fontId="25" fillId="0" borderId="56" xfId="0" applyFont="1" applyBorder="1"/>
    <xf numFmtId="0" fontId="26" fillId="0" borderId="0" xfId="76" applyFont="1"/>
    <xf numFmtId="0" fontId="26" fillId="0" borderId="0" xfId="0" applyFont="1" applyAlignment="1">
      <alignment horizontal="center" vertical="center"/>
    </xf>
    <xf numFmtId="0" fontId="25" fillId="0" borderId="0" xfId="76" applyFont="1"/>
    <xf numFmtId="0" fontId="25" fillId="0" borderId="0" xfId="76" applyFont="1" applyAlignment="1">
      <alignment vertical="center"/>
    </xf>
    <xf numFmtId="0" fontId="25" fillId="0" borderId="0" xfId="76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3" fontId="26" fillId="0" borderId="0" xfId="76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3" fontId="25" fillId="0" borderId="0" xfId="76" applyNumberFormat="1" applyFont="1" applyAlignment="1">
      <alignment horizontal="right"/>
    </xf>
    <xf numFmtId="0" fontId="27" fillId="0" borderId="13" xfId="0" applyFont="1" applyBorder="1" applyAlignment="1">
      <alignment horizontal="left" wrapText="1"/>
    </xf>
    <xf numFmtId="0" fontId="27" fillId="0" borderId="66" xfId="0" applyFont="1" applyBorder="1" applyAlignment="1">
      <alignment horizontal="center" vertical="center" wrapText="1"/>
    </xf>
    <xf numFmtId="0" fontId="34" fillId="0" borderId="52" xfId="0" applyFont="1" applyBorder="1"/>
    <xf numFmtId="0" fontId="34" fillId="0" borderId="17" xfId="0" applyFont="1" applyBorder="1"/>
    <xf numFmtId="0" fontId="34" fillId="0" borderId="27" xfId="0" applyFont="1" applyBorder="1" applyAlignment="1">
      <alignment horizontal="center"/>
    </xf>
    <xf numFmtId="0" fontId="34" fillId="0" borderId="58" xfId="0" applyFont="1" applyBorder="1"/>
    <xf numFmtId="0" fontId="27" fillId="0" borderId="58" xfId="0" applyFont="1" applyBorder="1"/>
    <xf numFmtId="3" fontId="27" fillId="0" borderId="58" xfId="0" applyNumberFormat="1" applyFont="1" applyBorder="1"/>
    <xf numFmtId="0" fontId="34" fillId="0" borderId="54" xfId="0" applyFont="1" applyBorder="1"/>
    <xf numFmtId="3" fontId="34" fillId="0" borderId="55" xfId="0" applyNumberFormat="1" applyFont="1" applyBorder="1"/>
    <xf numFmtId="10" fontId="34" fillId="0" borderId="17" xfId="0" applyNumberFormat="1" applyFont="1" applyBorder="1"/>
    <xf numFmtId="10" fontId="34" fillId="0" borderId="53" xfId="0" applyNumberFormat="1" applyFont="1" applyBorder="1"/>
    <xf numFmtId="10" fontId="34" fillId="0" borderId="63" xfId="0" applyNumberFormat="1" applyFont="1" applyBorder="1"/>
    <xf numFmtId="10" fontId="34" fillId="0" borderId="64" xfId="0" applyNumberFormat="1" applyFont="1" applyBorder="1"/>
    <xf numFmtId="10" fontId="34" fillId="0" borderId="55" xfId="0" applyNumberFormat="1" applyFont="1" applyBorder="1"/>
    <xf numFmtId="10" fontId="34" fillId="0" borderId="56" xfId="0" applyNumberFormat="1" applyFont="1" applyBorder="1"/>
    <xf numFmtId="0" fontId="26" fillId="0" borderId="0" xfId="75" applyFont="1"/>
    <xf numFmtId="0" fontId="26" fillId="0" borderId="0" xfId="75" applyFont="1" applyAlignment="1">
      <alignment horizontal="right"/>
    </xf>
    <xf numFmtId="0" fontId="26" fillId="0" borderId="0" xfId="75" applyFont="1" applyAlignment="1">
      <alignment horizontal="center"/>
    </xf>
    <xf numFmtId="3" fontId="26" fillId="0" borderId="0" xfId="75" applyNumberFormat="1" applyFont="1"/>
    <xf numFmtId="0" fontId="28" fillId="0" borderId="0" xfId="75" applyFont="1" applyAlignment="1">
      <alignment horizontal="center"/>
    </xf>
    <xf numFmtId="3" fontId="25" fillId="0" borderId="0" xfId="75" applyNumberFormat="1" applyFont="1" applyAlignment="1">
      <alignment horizontal="right"/>
    </xf>
    <xf numFmtId="0" fontId="26" fillId="0" borderId="17" xfId="75" applyFont="1" applyBorder="1" applyAlignment="1">
      <alignment horizontal="left"/>
    </xf>
    <xf numFmtId="0" fontId="26" fillId="0" borderId="13" xfId="75" applyFont="1" applyBorder="1" applyAlignment="1">
      <alignment horizontal="left"/>
    </xf>
    <xf numFmtId="3" fontId="25" fillId="0" borderId="13" xfId="75" applyNumberFormat="1" applyFont="1" applyBorder="1"/>
    <xf numFmtId="3" fontId="26" fillId="0" borderId="13" xfId="75" applyNumberFormat="1" applyFont="1" applyBorder="1"/>
    <xf numFmtId="0" fontId="26" fillId="0" borderId="13" xfId="75" applyFont="1" applyBorder="1"/>
    <xf numFmtId="0" fontId="26" fillId="0" borderId="14" xfId="75" applyFont="1" applyBorder="1"/>
    <xf numFmtId="3" fontId="26" fillId="0" borderId="14" xfId="75" applyNumberFormat="1" applyFont="1" applyBorder="1"/>
    <xf numFmtId="3" fontId="26" fillId="0" borderId="13" xfId="75" applyNumberFormat="1" applyFont="1" applyBorder="1" applyAlignment="1">
      <alignment horizontal="right"/>
    </xf>
    <xf numFmtId="3" fontId="25" fillId="0" borderId="13" xfId="75" quotePrefix="1" applyNumberFormat="1" applyFont="1" applyBorder="1"/>
    <xf numFmtId="3" fontId="25" fillId="0" borderId="14" xfId="75" quotePrefix="1" applyNumberFormat="1" applyFont="1" applyBorder="1"/>
    <xf numFmtId="3" fontId="25" fillId="0" borderId="14" xfId="75" applyNumberFormat="1" applyFont="1" applyBorder="1"/>
    <xf numFmtId="0" fontId="26" fillId="0" borderId="25" xfId="75" applyFont="1" applyBorder="1" applyAlignment="1">
      <alignment horizontal="right"/>
    </xf>
    <xf numFmtId="0" fontId="25" fillId="0" borderId="25" xfId="75" applyFont="1" applyBorder="1" applyAlignment="1">
      <alignment horizontal="left"/>
    </xf>
    <xf numFmtId="3" fontId="25" fillId="0" borderId="25" xfId="75" applyNumberFormat="1" applyFont="1" applyBorder="1"/>
    <xf numFmtId="3" fontId="25" fillId="0" borderId="27" xfId="75" applyNumberFormat="1" applyFont="1" applyBorder="1"/>
    <xf numFmtId="3" fontId="26" fillId="0" borderId="0" xfId="75" applyNumberFormat="1" applyFont="1" applyAlignment="1">
      <alignment horizontal="right"/>
    </xf>
    <xf numFmtId="0" fontId="26" fillId="0" borderId="0" xfId="79" applyFont="1"/>
    <xf numFmtId="3" fontId="25" fillId="0" borderId="14" xfId="75" applyNumberFormat="1" applyFont="1" applyBorder="1" applyAlignment="1">
      <alignment horizontal="right"/>
    </xf>
    <xf numFmtId="0" fontId="26" fillId="0" borderId="25" xfId="75" applyFont="1" applyBorder="1" applyAlignment="1">
      <alignment horizontal="left"/>
    </xf>
    <xf numFmtId="0" fontId="26" fillId="46" borderId="0" xfId="75" applyFont="1" applyFill="1"/>
    <xf numFmtId="0" fontId="26" fillId="46" borderId="0" xfId="75" applyFont="1" applyFill="1" applyAlignment="1">
      <alignment horizontal="right"/>
    </xf>
    <xf numFmtId="0" fontId="26" fillId="46" borderId="0" xfId="75" applyFont="1" applyFill="1" applyAlignment="1">
      <alignment horizontal="center"/>
    </xf>
    <xf numFmtId="3" fontId="26" fillId="46" borderId="0" xfId="75" applyNumberFormat="1" applyFont="1" applyFill="1"/>
    <xf numFmtId="3" fontId="25" fillId="46" borderId="0" xfId="75" applyNumberFormat="1" applyFont="1" applyFill="1" applyAlignment="1">
      <alignment horizontal="right"/>
    </xf>
    <xf numFmtId="3" fontId="26" fillId="46" borderId="0" xfId="75" applyNumberFormat="1" applyFont="1" applyFill="1" applyAlignment="1">
      <alignment horizontal="right"/>
    </xf>
    <xf numFmtId="0" fontId="25" fillId="0" borderId="2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57" xfId="0" applyFont="1" applyBorder="1"/>
    <xf numFmtId="0" fontId="25" fillId="0" borderId="54" xfId="0" applyFont="1" applyBorder="1"/>
    <xf numFmtId="0" fontId="25" fillId="0" borderId="25" xfId="0" applyFont="1" applyBorder="1" applyAlignment="1">
      <alignment horizontal="center" vertical="center"/>
    </xf>
    <xf numFmtId="0" fontId="25" fillId="47" borderId="15" xfId="0" applyFont="1" applyFill="1" applyBorder="1"/>
    <xf numFmtId="0" fontId="43" fillId="0" borderId="0" xfId="78" applyFont="1"/>
    <xf numFmtId="0" fontId="44" fillId="0" borderId="0" xfId="78" applyFont="1"/>
    <xf numFmtId="0" fontId="25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left" vertical="center"/>
    </xf>
    <xf numFmtId="0" fontId="26" fillId="0" borderId="69" xfId="0" applyFont="1" applyBorder="1"/>
    <xf numFmtId="0" fontId="25" fillId="0" borderId="69" xfId="0" applyFont="1" applyBorder="1" applyAlignment="1">
      <alignment wrapText="1"/>
    </xf>
    <xf numFmtId="0" fontId="29" fillId="0" borderId="69" xfId="0" applyFont="1" applyBorder="1"/>
    <xf numFmtId="0" fontId="29" fillId="0" borderId="69" xfId="0" quotePrefix="1" applyFont="1" applyBorder="1"/>
    <xf numFmtId="0" fontId="26" fillId="0" borderId="69" xfId="0" applyFont="1" applyBorder="1" applyAlignment="1">
      <alignment wrapText="1"/>
    </xf>
    <xf numFmtId="0" fontId="26" fillId="0" borderId="69" xfId="0" applyFont="1" applyBorder="1" applyAlignment="1">
      <alignment shrinkToFit="1"/>
    </xf>
    <xf numFmtId="0" fontId="25" fillId="0" borderId="69" xfId="0" applyFont="1" applyBorder="1" applyAlignment="1">
      <alignment shrinkToFit="1"/>
    </xf>
    <xf numFmtId="0" fontId="25" fillId="0" borderId="24" xfId="0" applyFont="1" applyBorder="1" applyAlignment="1">
      <alignment horizontal="center" vertical="center" wrapText="1"/>
    </xf>
    <xf numFmtId="0" fontId="25" fillId="47" borderId="70" xfId="0" applyFont="1" applyFill="1" applyBorder="1" applyAlignment="1">
      <alignment shrinkToFit="1"/>
    </xf>
    <xf numFmtId="0" fontId="25" fillId="47" borderId="69" xfId="0" applyFont="1" applyFill="1" applyBorder="1" applyAlignment="1">
      <alignment vertical="center" wrapText="1"/>
    </xf>
    <xf numFmtId="0" fontId="25" fillId="47" borderId="69" xfId="0" applyFont="1" applyFill="1" applyBorder="1" applyAlignment="1">
      <alignment shrinkToFit="1"/>
    </xf>
    <xf numFmtId="0" fontId="25" fillId="47" borderId="69" xfId="0" applyFont="1" applyFill="1" applyBorder="1"/>
    <xf numFmtId="0" fontId="25" fillId="47" borderId="69" xfId="0" applyFont="1" applyFill="1" applyBorder="1" applyAlignment="1">
      <alignment wrapText="1"/>
    </xf>
    <xf numFmtId="0" fontId="25" fillId="47" borderId="71" xfId="0" applyFont="1" applyFill="1" applyBorder="1" applyAlignment="1">
      <alignment horizontal="left" vertical="center"/>
    </xf>
    <xf numFmtId="0" fontId="25" fillId="0" borderId="73" xfId="0" applyFont="1" applyBorder="1"/>
    <xf numFmtId="0" fontId="25" fillId="0" borderId="0" xfId="77" applyFont="1" applyAlignment="1">
      <alignment horizontal="center" vertical="center" wrapText="1"/>
    </xf>
    <xf numFmtId="0" fontId="25" fillId="0" borderId="17" xfId="75" applyFont="1" applyBorder="1" applyAlignment="1">
      <alignment horizontal="left"/>
    </xf>
    <xf numFmtId="3" fontId="33" fillId="0" borderId="13" xfId="0" applyNumberFormat="1" applyFont="1" applyBorder="1" applyAlignment="1">
      <alignment wrapText="1"/>
    </xf>
    <xf numFmtId="0" fontId="26" fillId="0" borderId="74" xfId="0" applyFont="1" applyBorder="1"/>
    <xf numFmtId="0" fontId="26" fillId="0" borderId="66" xfId="0" applyFont="1" applyBorder="1"/>
    <xf numFmtId="0" fontId="25" fillId="0" borderId="13" xfId="75" applyFont="1" applyBorder="1" applyAlignment="1">
      <alignment horizontal="left"/>
    </xf>
    <xf numFmtId="2" fontId="26" fillId="0" borderId="62" xfId="0" applyNumberFormat="1" applyFont="1" applyBorder="1" applyAlignment="1">
      <alignment horizontal="center"/>
    </xf>
    <xf numFmtId="2" fontId="26" fillId="0" borderId="19" xfId="0" applyNumberFormat="1" applyFont="1" applyBorder="1" applyAlignment="1">
      <alignment horizontal="center" vertical="top" wrapText="1"/>
    </xf>
    <xf numFmtId="2" fontId="25" fillId="0" borderId="23" xfId="0" applyNumberFormat="1" applyFont="1" applyBorder="1" applyAlignment="1">
      <alignment horizontal="center" vertical="top" wrapText="1"/>
    </xf>
    <xf numFmtId="2" fontId="25" fillId="0" borderId="58" xfId="0" applyNumberFormat="1" applyFont="1" applyBorder="1" applyAlignment="1">
      <alignment horizontal="center" vertical="top" wrapText="1"/>
    </xf>
    <xf numFmtId="2" fontId="25" fillId="0" borderId="13" xfId="0" applyNumberFormat="1" applyFont="1" applyBorder="1" applyAlignment="1">
      <alignment horizontal="center"/>
    </xf>
    <xf numFmtId="2" fontId="26" fillId="0" borderId="18" xfId="0" applyNumberFormat="1" applyFont="1" applyBorder="1" applyAlignment="1">
      <alignment horizontal="center" vertical="center" wrapText="1"/>
    </xf>
    <xf numFmtId="2" fontId="26" fillId="0" borderId="13" xfId="0" applyNumberFormat="1" applyFont="1" applyBorder="1" applyAlignment="1">
      <alignment horizontal="center" vertical="center"/>
    </xf>
    <xf numFmtId="2" fontId="28" fillId="0" borderId="18" xfId="0" applyNumberFormat="1" applyFont="1" applyBorder="1" applyAlignment="1">
      <alignment horizontal="center" vertical="center" wrapText="1"/>
    </xf>
    <xf numFmtId="2" fontId="26" fillId="0" borderId="18" xfId="0" applyNumberFormat="1" applyFont="1" applyBorder="1" applyAlignment="1">
      <alignment horizontal="center" vertical="top" wrapText="1"/>
    </xf>
    <xf numFmtId="2" fontId="26" fillId="0" borderId="17" xfId="0" applyNumberFormat="1" applyFont="1" applyBorder="1" applyAlignment="1">
      <alignment horizontal="center" vertical="center"/>
    </xf>
    <xf numFmtId="10" fontId="25" fillId="0" borderId="25" xfId="75" quotePrefix="1" applyNumberFormat="1" applyFont="1" applyBorder="1"/>
    <xf numFmtId="3" fontId="25" fillId="0" borderId="25" xfId="75" quotePrefix="1" applyNumberFormat="1" applyFont="1" applyBorder="1"/>
    <xf numFmtId="3" fontId="25" fillId="0" borderId="27" xfId="75" quotePrefix="1" applyNumberFormat="1" applyFont="1" applyBorder="1"/>
    <xf numFmtId="3" fontId="26" fillId="0" borderId="25" xfId="75" applyNumberFormat="1" applyFont="1" applyBorder="1"/>
    <xf numFmtId="0" fontId="26" fillId="0" borderId="27" xfId="75" applyFont="1" applyBorder="1"/>
    <xf numFmtId="0" fontId="25" fillId="0" borderId="66" xfId="75" applyFont="1" applyBorder="1" applyAlignment="1">
      <alignment horizontal="left"/>
    </xf>
    <xf numFmtId="3" fontId="25" fillId="0" borderId="66" xfId="75" applyNumberFormat="1" applyFont="1" applyBorder="1"/>
    <xf numFmtId="3" fontId="26" fillId="0" borderId="66" xfId="75" applyNumberFormat="1" applyFont="1" applyBorder="1"/>
    <xf numFmtId="0" fontId="26" fillId="0" borderId="66" xfId="75" applyFont="1" applyBorder="1"/>
    <xf numFmtId="0" fontId="26" fillId="0" borderId="60" xfId="75" applyFont="1" applyBorder="1"/>
    <xf numFmtId="10" fontId="25" fillId="0" borderId="25" xfId="75" applyNumberFormat="1" applyFont="1" applyBorder="1"/>
    <xf numFmtId="3" fontId="26" fillId="0" borderId="27" xfId="75" applyNumberFormat="1" applyFont="1" applyBorder="1"/>
    <xf numFmtId="3" fontId="26" fillId="0" borderId="25" xfId="75" applyNumberFormat="1" applyFont="1" applyBorder="1" applyAlignment="1">
      <alignment horizontal="right"/>
    </xf>
    <xf numFmtId="3" fontId="25" fillId="0" borderId="17" xfId="75" quotePrefix="1" applyNumberFormat="1" applyFont="1" applyBorder="1"/>
    <xf numFmtId="3" fontId="25" fillId="0" borderId="53" xfId="75" quotePrefix="1" applyNumberFormat="1" applyFont="1" applyBorder="1"/>
    <xf numFmtId="0" fontId="26" fillId="0" borderId="58" xfId="75" applyFont="1" applyBorder="1" applyAlignment="1">
      <alignment horizontal="left"/>
    </xf>
    <xf numFmtId="3" fontId="25" fillId="0" borderId="58" xfId="75" applyNumberFormat="1" applyFont="1" applyBorder="1"/>
    <xf numFmtId="3" fontId="26" fillId="0" borderId="58" xfId="75" applyNumberFormat="1" applyFont="1" applyBorder="1"/>
    <xf numFmtId="0" fontId="26" fillId="0" borderId="59" xfId="75" applyFont="1" applyBorder="1"/>
    <xf numFmtId="0" fontId="26" fillId="0" borderId="66" xfId="75" applyFont="1" applyBorder="1" applyAlignment="1">
      <alignment horizontal="left"/>
    </xf>
    <xf numFmtId="3" fontId="25" fillId="0" borderId="17" xfId="75" applyNumberFormat="1" applyFont="1" applyBorder="1"/>
    <xf numFmtId="3" fontId="25" fillId="0" borderId="53" xfId="75" applyNumberFormat="1" applyFont="1" applyBorder="1"/>
    <xf numFmtId="3" fontId="25" fillId="0" borderId="60" xfId="75" applyNumberFormat="1" applyFont="1" applyBorder="1"/>
    <xf numFmtId="10" fontId="26" fillId="0" borderId="25" xfId="75" applyNumberFormat="1" applyFont="1" applyBorder="1" applyAlignment="1">
      <alignment horizontal="right"/>
    </xf>
    <xf numFmtId="0" fontId="26" fillId="0" borderId="27" xfId="75" applyFont="1" applyBorder="1" applyAlignment="1">
      <alignment horizontal="right"/>
    </xf>
    <xf numFmtId="10" fontId="26" fillId="0" borderId="14" xfId="92" applyNumberFormat="1" applyFont="1" applyBorder="1"/>
    <xf numFmtId="10" fontId="26" fillId="0" borderId="53" xfId="92" applyNumberFormat="1" applyFont="1" applyBorder="1"/>
    <xf numFmtId="10" fontId="26" fillId="0" borderId="59" xfId="92" applyNumberFormat="1" applyFont="1" applyBorder="1"/>
    <xf numFmtId="10" fontId="25" fillId="0" borderId="56" xfId="92" applyNumberFormat="1" applyFont="1" applyBorder="1"/>
    <xf numFmtId="0" fontId="26" fillId="48" borderId="0" xfId="0" applyFont="1" applyFill="1"/>
    <xf numFmtId="3" fontId="27" fillId="0" borderId="31" xfId="80" applyNumberFormat="1" applyFont="1" applyBorder="1"/>
    <xf numFmtId="0" fontId="34" fillId="0" borderId="33" xfId="80" applyFont="1" applyBorder="1" applyAlignment="1">
      <alignment wrapText="1"/>
    </xf>
    <xf numFmtId="3" fontId="34" fillId="0" borderId="42" xfId="80" applyNumberFormat="1" applyFont="1" applyBorder="1"/>
    <xf numFmtId="0" fontId="34" fillId="0" borderId="43" xfId="80" applyFont="1" applyBorder="1" applyAlignment="1">
      <alignment wrapText="1"/>
    </xf>
    <xf numFmtId="3" fontId="34" fillId="0" borderId="44" xfId="80" applyNumberFormat="1" applyFont="1" applyBorder="1"/>
    <xf numFmtId="0" fontId="34" fillId="0" borderId="44" xfId="80" applyFont="1" applyBorder="1" applyAlignment="1">
      <alignment wrapText="1"/>
    </xf>
    <xf numFmtId="3" fontId="34" fillId="0" borderId="45" xfId="80" applyNumberFormat="1" applyFont="1" applyBorder="1"/>
    <xf numFmtId="3" fontId="27" fillId="0" borderId="44" xfId="80" applyNumberFormat="1" applyFont="1" applyBorder="1"/>
    <xf numFmtId="3" fontId="34" fillId="0" borderId="43" xfId="80" applyNumberFormat="1" applyFont="1" applyBorder="1"/>
    <xf numFmtId="3" fontId="34" fillId="0" borderId="46" xfId="80" applyNumberFormat="1" applyFont="1" applyBorder="1"/>
    <xf numFmtId="3" fontId="27" fillId="0" borderId="43" xfId="80" applyNumberFormat="1" applyFont="1" applyBorder="1"/>
    <xf numFmtId="0" fontId="34" fillId="0" borderId="40" xfId="82" applyFont="1" applyBorder="1" applyAlignment="1">
      <alignment wrapText="1"/>
    </xf>
    <xf numFmtId="3" fontId="34" fillId="0" borderId="40" xfId="82" applyNumberFormat="1" applyFont="1" applyBorder="1"/>
    <xf numFmtId="3" fontId="34" fillId="0" borderId="51" xfId="80" applyNumberFormat="1" applyFont="1" applyBorder="1"/>
    <xf numFmtId="49" fontId="27" fillId="0" borderId="38" xfId="80" applyNumberFormat="1" applyFont="1" applyBorder="1" applyAlignment="1">
      <alignment wrapText="1"/>
    </xf>
    <xf numFmtId="3" fontId="27" fillId="0" borderId="36" xfId="80" applyNumberFormat="1" applyFont="1" applyBorder="1"/>
    <xf numFmtId="0" fontId="34" fillId="0" borderId="38" xfId="80" applyFont="1" applyBorder="1" applyAlignment="1">
      <alignment wrapText="1"/>
    </xf>
    <xf numFmtId="3" fontId="34" fillId="0" borderId="38" xfId="80" applyNumberFormat="1" applyFont="1" applyBorder="1"/>
    <xf numFmtId="0" fontId="25" fillId="0" borderId="2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8" fillId="46" borderId="0" xfId="75" applyFont="1" applyFill="1" applyAlignment="1">
      <alignment horizontal="center"/>
    </xf>
    <xf numFmtId="3" fontId="47" fillId="0" borderId="67" xfId="100" applyNumberFormat="1" applyFont="1" applyBorder="1" applyAlignment="1">
      <alignment horizontal="right"/>
    </xf>
    <xf numFmtId="3" fontId="47" fillId="0" borderId="98" xfId="100" applyNumberFormat="1" applyFont="1" applyBorder="1" applyAlignment="1">
      <alignment horizontal="right"/>
    </xf>
    <xf numFmtId="3" fontId="47" fillId="0" borderId="76" xfId="100" applyNumberFormat="1" applyFont="1" applyBorder="1" applyAlignment="1">
      <alignment horizontal="right"/>
    </xf>
    <xf numFmtId="0" fontId="26" fillId="46" borderId="112" xfId="75" applyFont="1" applyFill="1" applyBorder="1" applyAlignment="1">
      <alignment horizontal="left"/>
    </xf>
    <xf numFmtId="0" fontId="26" fillId="46" borderId="113" xfId="75" applyFont="1" applyFill="1" applyBorder="1" applyAlignment="1">
      <alignment horizontal="left"/>
    </xf>
    <xf numFmtId="0" fontId="25" fillId="46" borderId="69" xfId="75" applyFont="1" applyFill="1" applyBorder="1" applyAlignment="1">
      <alignment horizontal="left"/>
    </xf>
    <xf numFmtId="0" fontId="25" fillId="46" borderId="70" xfId="75" applyFont="1" applyFill="1" applyBorder="1" applyAlignment="1">
      <alignment horizontal="left"/>
    </xf>
    <xf numFmtId="3" fontId="31" fillId="0" borderId="18" xfId="0" applyNumberFormat="1" applyFont="1" applyBorder="1" applyAlignment="1">
      <alignment wrapText="1"/>
    </xf>
    <xf numFmtId="3" fontId="31" fillId="0" borderId="19" xfId="0" applyNumberFormat="1" applyFont="1" applyBorder="1" applyAlignment="1">
      <alignment wrapText="1"/>
    </xf>
    <xf numFmtId="37" fontId="31" fillId="0" borderId="20" xfId="0" applyNumberFormat="1" applyFont="1" applyBorder="1" applyAlignment="1">
      <alignment wrapText="1"/>
    </xf>
    <xf numFmtId="3" fontId="30" fillId="0" borderId="19" xfId="0" applyNumberFormat="1" applyFont="1" applyBorder="1" applyAlignment="1">
      <alignment wrapText="1"/>
    </xf>
    <xf numFmtId="3" fontId="33" fillId="0" borderId="19" xfId="0" applyNumberFormat="1" applyFont="1" applyBorder="1" applyAlignment="1">
      <alignment wrapText="1"/>
    </xf>
    <xf numFmtId="3" fontId="31" fillId="0" borderId="23" xfId="0" applyNumberFormat="1" applyFont="1" applyBorder="1" applyAlignment="1">
      <alignment wrapText="1"/>
    </xf>
    <xf numFmtId="3" fontId="30" fillId="0" borderId="23" xfId="0" applyNumberFormat="1" applyFont="1" applyBorder="1" applyAlignment="1">
      <alignment wrapText="1"/>
    </xf>
    <xf numFmtId="3" fontId="25" fillId="49" borderId="52" xfId="0" applyNumberFormat="1" applyFont="1" applyFill="1" applyBorder="1" applyAlignment="1">
      <alignment horizontal="right" vertical="center" wrapText="1"/>
    </xf>
    <xf numFmtId="3" fontId="25" fillId="49" borderId="17" xfId="0" applyNumberFormat="1" applyFont="1" applyFill="1" applyBorder="1" applyAlignment="1">
      <alignment horizontal="right" vertical="center" wrapText="1"/>
    </xf>
    <xf numFmtId="3" fontId="25" fillId="49" borderId="53" xfId="0" applyNumberFormat="1" applyFont="1" applyFill="1" applyBorder="1" applyAlignment="1">
      <alignment horizontal="right" vertical="center" wrapText="1"/>
    </xf>
    <xf numFmtId="3" fontId="26" fillId="49" borderId="15" xfId="0" applyNumberFormat="1" applyFont="1" applyFill="1" applyBorder="1" applyAlignment="1">
      <alignment horizontal="right" vertical="center" wrapText="1"/>
    </xf>
    <xf numFmtId="3" fontId="26" fillId="49" borderId="13" xfId="0" applyNumberFormat="1" applyFont="1" applyFill="1" applyBorder="1" applyAlignment="1">
      <alignment horizontal="right" vertical="center" wrapText="1"/>
    </xf>
    <xf numFmtId="3" fontId="26" fillId="49" borderId="14" xfId="0" applyNumberFormat="1" applyFont="1" applyFill="1" applyBorder="1" applyAlignment="1">
      <alignment horizontal="right" vertical="center" wrapText="1"/>
    </xf>
    <xf numFmtId="3" fontId="28" fillId="49" borderId="15" xfId="0" applyNumberFormat="1" applyFont="1" applyFill="1" applyBorder="1" applyAlignment="1">
      <alignment horizontal="right" vertical="center" wrapText="1"/>
    </xf>
    <xf numFmtId="3" fontId="28" fillId="49" borderId="13" xfId="0" applyNumberFormat="1" applyFont="1" applyFill="1" applyBorder="1" applyAlignment="1">
      <alignment horizontal="right" vertical="center" wrapText="1"/>
    </xf>
    <xf numFmtId="3" fontId="28" fillId="49" borderId="14" xfId="0" applyNumberFormat="1" applyFont="1" applyFill="1" applyBorder="1" applyAlignment="1">
      <alignment horizontal="right" vertical="center" wrapText="1"/>
    </xf>
    <xf numFmtId="3" fontId="25" fillId="49" borderId="15" xfId="0" applyNumberFormat="1" applyFont="1" applyFill="1" applyBorder="1" applyAlignment="1">
      <alignment horizontal="right" vertical="center" wrapText="1"/>
    </xf>
    <xf numFmtId="3" fontId="25" fillId="49" borderId="13" xfId="0" applyNumberFormat="1" applyFont="1" applyFill="1" applyBorder="1" applyAlignment="1">
      <alignment horizontal="right" vertical="center" wrapText="1"/>
    </xf>
    <xf numFmtId="3" fontId="25" fillId="49" borderId="14" xfId="0" applyNumberFormat="1" applyFont="1" applyFill="1" applyBorder="1" applyAlignment="1">
      <alignment horizontal="right" vertical="center" wrapText="1"/>
    </xf>
    <xf numFmtId="3" fontId="29" fillId="49" borderId="15" xfId="0" applyNumberFormat="1" applyFont="1" applyFill="1" applyBorder="1" applyAlignment="1">
      <alignment horizontal="right" vertical="center" wrapText="1"/>
    </xf>
    <xf numFmtId="3" fontId="29" fillId="49" borderId="13" xfId="0" applyNumberFormat="1" applyFont="1" applyFill="1" applyBorder="1" applyAlignment="1">
      <alignment horizontal="right" vertical="center" wrapText="1"/>
    </xf>
    <xf numFmtId="3" fontId="29" fillId="49" borderId="14" xfId="0" applyNumberFormat="1" applyFont="1" applyFill="1" applyBorder="1" applyAlignment="1">
      <alignment horizontal="right" vertical="center" wrapText="1"/>
    </xf>
    <xf numFmtId="3" fontId="29" fillId="49" borderId="15" xfId="0" applyNumberFormat="1" applyFont="1" applyFill="1" applyBorder="1"/>
    <xf numFmtId="3" fontId="29" fillId="49" borderId="13" xfId="0" applyNumberFormat="1" applyFont="1" applyFill="1" applyBorder="1"/>
    <xf numFmtId="3" fontId="29" fillId="49" borderId="14" xfId="0" applyNumberFormat="1" applyFont="1" applyFill="1" applyBorder="1"/>
    <xf numFmtId="3" fontId="26" fillId="49" borderId="15" xfId="0" applyNumberFormat="1" applyFont="1" applyFill="1" applyBorder="1"/>
    <xf numFmtId="3" fontId="26" fillId="49" borderId="13" xfId="0" applyNumberFormat="1" applyFont="1" applyFill="1" applyBorder="1"/>
    <xf numFmtId="3" fontId="26" fillId="49" borderId="14" xfId="0" applyNumberFormat="1" applyFont="1" applyFill="1" applyBorder="1"/>
    <xf numFmtId="3" fontId="25" fillId="49" borderId="15" xfId="0" applyNumberFormat="1" applyFont="1" applyFill="1" applyBorder="1"/>
    <xf numFmtId="3" fontId="25" fillId="49" borderId="13" xfId="0" applyNumberFormat="1" applyFont="1" applyFill="1" applyBorder="1"/>
    <xf numFmtId="3" fontId="25" fillId="49" borderId="14" xfId="0" applyNumberFormat="1" applyFont="1" applyFill="1" applyBorder="1"/>
    <xf numFmtId="3" fontId="25" fillId="49" borderId="15" xfId="0" applyNumberFormat="1" applyFont="1" applyFill="1" applyBorder="1" applyAlignment="1">
      <alignment vertical="center"/>
    </xf>
    <xf numFmtId="3" fontId="25" fillId="49" borderId="13" xfId="0" applyNumberFormat="1" applyFont="1" applyFill="1" applyBorder="1" applyAlignment="1">
      <alignment vertical="center"/>
    </xf>
    <xf numFmtId="3" fontId="25" fillId="49" borderId="14" xfId="0" applyNumberFormat="1" applyFont="1" applyFill="1" applyBorder="1" applyAlignment="1">
      <alignment vertical="center"/>
    </xf>
    <xf numFmtId="3" fontId="25" fillId="49" borderId="24" xfId="0" applyNumberFormat="1" applyFont="1" applyFill="1" applyBorder="1"/>
    <xf numFmtId="3" fontId="25" fillId="49" borderId="25" xfId="0" applyNumberFormat="1" applyFont="1" applyFill="1" applyBorder="1"/>
    <xf numFmtId="3" fontId="25" fillId="49" borderId="27" xfId="0" applyNumberFormat="1" applyFont="1" applyFill="1" applyBorder="1"/>
    <xf numFmtId="3" fontId="25" fillId="0" borderId="17" xfId="0" applyNumberFormat="1" applyFont="1" applyBorder="1"/>
    <xf numFmtId="3" fontId="26" fillId="0" borderId="13" xfId="0" applyNumberFormat="1" applyFont="1" applyBorder="1"/>
    <xf numFmtId="3" fontId="25" fillId="0" borderId="13" xfId="0" applyNumberFormat="1" applyFont="1" applyBorder="1"/>
    <xf numFmtId="3" fontId="25" fillId="0" borderId="25" xfId="0" applyNumberFormat="1" applyFont="1" applyBorder="1"/>
    <xf numFmtId="3" fontId="25" fillId="0" borderId="52" xfId="0" applyNumberFormat="1" applyFont="1" applyBorder="1" applyAlignment="1">
      <alignment horizontal="right" vertical="center" wrapText="1"/>
    </xf>
    <xf numFmtId="3" fontId="25" fillId="0" borderId="53" xfId="0" applyNumberFormat="1" applyFont="1" applyBorder="1"/>
    <xf numFmtId="3" fontId="26" fillId="0" borderId="15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/>
    <xf numFmtId="3" fontId="25" fillId="0" borderId="15" xfId="0" applyNumberFormat="1" applyFont="1" applyBorder="1" applyAlignment="1">
      <alignment horizontal="right" vertical="center" wrapText="1"/>
    </xf>
    <xf numFmtId="3" fontId="25" fillId="0" borderId="14" xfId="0" applyNumberFormat="1" applyFont="1" applyBorder="1"/>
    <xf numFmtId="3" fontId="25" fillId="0" borderId="24" xfId="0" applyNumberFormat="1" applyFont="1" applyBorder="1" applyAlignment="1">
      <alignment horizontal="right" vertical="center" wrapText="1"/>
    </xf>
    <xf numFmtId="3" fontId="25" fillId="0" borderId="27" xfId="0" applyNumberFormat="1" applyFont="1" applyBorder="1"/>
    <xf numFmtId="3" fontId="25" fillId="0" borderId="72" xfId="0" applyNumberFormat="1" applyFont="1" applyBorder="1" applyAlignment="1">
      <alignment horizontal="right" vertical="center" wrapText="1"/>
    </xf>
    <xf numFmtId="3" fontId="26" fillId="0" borderId="20" xfId="0" applyNumberFormat="1" applyFont="1" applyBorder="1" applyAlignment="1">
      <alignment horizontal="right" vertical="center" wrapText="1"/>
    </xf>
    <xf numFmtId="3" fontId="25" fillId="0" borderId="20" xfId="0" applyNumberFormat="1" applyFont="1" applyBorder="1" applyAlignment="1">
      <alignment horizontal="right" vertical="center" wrapText="1"/>
    </xf>
    <xf numFmtId="3" fontId="27" fillId="0" borderId="13" xfId="0" applyNumberFormat="1" applyFont="1" applyBorder="1" applyAlignment="1">
      <alignment horizontal="right" wrapText="1"/>
    </xf>
    <xf numFmtId="3" fontId="34" fillId="0" borderId="13" xfId="0" applyNumberFormat="1" applyFont="1" applyBorder="1" applyAlignment="1">
      <alignment horizontal="right" wrapText="1"/>
    </xf>
    <xf numFmtId="3" fontId="31" fillId="46" borderId="98" xfId="75" applyNumberFormat="1" applyFont="1" applyFill="1" applyBorder="1"/>
    <xf numFmtId="3" fontId="48" fillId="0" borderId="66" xfId="0" applyNumberFormat="1" applyFont="1" applyBorder="1"/>
    <xf numFmtId="0" fontId="48" fillId="0" borderId="60" xfId="0" applyFont="1" applyBorder="1"/>
    <xf numFmtId="3" fontId="31" fillId="46" borderId="67" xfId="75" applyNumberFormat="1" applyFont="1" applyFill="1" applyBorder="1"/>
    <xf numFmtId="3" fontId="48" fillId="0" borderId="13" xfId="0" applyNumberFormat="1" applyFont="1" applyBorder="1"/>
    <xf numFmtId="0" fontId="48" fillId="0" borderId="14" xfId="0" applyFont="1" applyBorder="1"/>
    <xf numFmtId="3" fontId="30" fillId="46" borderId="67" xfId="75" applyNumberFormat="1" applyFont="1" applyFill="1" applyBorder="1"/>
    <xf numFmtId="3" fontId="31" fillId="0" borderId="80" xfId="75" quotePrefix="1" applyNumberFormat="1" applyFont="1" applyBorder="1"/>
    <xf numFmtId="3" fontId="31" fillId="0" borderId="20" xfId="75" quotePrefix="1" applyNumberFormat="1" applyFont="1" applyBorder="1"/>
    <xf numFmtId="3" fontId="31" fillId="46" borderId="20" xfId="75" quotePrefix="1" applyNumberFormat="1" applyFont="1" applyFill="1" applyBorder="1"/>
    <xf numFmtId="10" fontId="31" fillId="46" borderId="68" xfId="75" quotePrefix="1" applyNumberFormat="1" applyFont="1" applyFill="1" applyBorder="1"/>
    <xf numFmtId="10" fontId="25" fillId="0" borderId="25" xfId="92" applyNumberFormat="1" applyFont="1" applyFill="1" applyBorder="1"/>
    <xf numFmtId="3" fontId="26" fillId="0" borderId="17" xfId="75" applyNumberFormat="1" applyFont="1" applyBorder="1" applyAlignment="1">
      <alignment horizontal="right"/>
    </xf>
    <xf numFmtId="0" fontId="25" fillId="0" borderId="74" xfId="77" applyFont="1" applyBorder="1" applyAlignment="1">
      <alignment wrapText="1"/>
    </xf>
    <xf numFmtId="0" fontId="25" fillId="0" borderId="24" xfId="77" applyFont="1" applyBorder="1" applyAlignment="1">
      <alignment wrapText="1"/>
    </xf>
    <xf numFmtId="3" fontId="25" fillId="0" borderId="25" xfId="77" applyNumberFormat="1" applyFont="1" applyBorder="1"/>
    <xf numFmtId="3" fontId="25" fillId="0" borderId="27" xfId="77" applyNumberFormat="1" applyFont="1" applyBorder="1"/>
    <xf numFmtId="10" fontId="31" fillId="0" borderId="68" xfId="75" quotePrefix="1" applyNumberFormat="1" applyFont="1" applyBorder="1"/>
    <xf numFmtId="0" fontId="26" fillId="0" borderId="74" xfId="77" applyFont="1" applyBorder="1" applyAlignment="1">
      <alignment wrapText="1"/>
    </xf>
    <xf numFmtId="3" fontId="26" fillId="0" borderId="66" xfId="77" applyNumberFormat="1" applyFont="1" applyBorder="1"/>
    <xf numFmtId="0" fontId="37" fillId="0" borderId="24" xfId="77" applyFont="1" applyBorder="1" applyAlignment="1">
      <alignment wrapText="1"/>
    </xf>
    <xf numFmtId="0" fontId="26" fillId="0" borderId="113" xfId="0" applyFont="1" applyBorder="1" applyAlignment="1">
      <alignment vertical="top" wrapText="1"/>
    </xf>
    <xf numFmtId="0" fontId="26" fillId="0" borderId="113" xfId="0" applyFont="1" applyBorder="1" applyAlignment="1">
      <alignment horizontal="left" vertical="center" wrapText="1"/>
    </xf>
    <xf numFmtId="3" fontId="26" fillId="0" borderId="53" xfId="75" applyNumberFormat="1" applyFont="1" applyBorder="1"/>
    <xf numFmtId="10" fontId="31" fillId="46" borderId="102" xfId="92" applyNumberFormat="1" applyFont="1" applyFill="1" applyBorder="1" applyAlignment="1">
      <alignment horizontal="right"/>
    </xf>
    <xf numFmtId="3" fontId="31" fillId="0" borderId="116" xfId="0" applyNumberFormat="1" applyFont="1" applyBorder="1"/>
    <xf numFmtId="3" fontId="30" fillId="0" borderId="116" xfId="0" applyNumberFormat="1" applyFont="1" applyBorder="1"/>
    <xf numFmtId="3" fontId="31" fillId="0" borderId="17" xfId="0" applyNumberFormat="1" applyFont="1" applyBorder="1" applyAlignment="1">
      <alignment wrapText="1"/>
    </xf>
    <xf numFmtId="3" fontId="31" fillId="0" borderId="18" xfId="0" applyNumberFormat="1" applyFont="1" applyBorder="1"/>
    <xf numFmtId="3" fontId="31" fillId="0" borderId="115" xfId="0" applyNumberFormat="1" applyFont="1" applyBorder="1"/>
    <xf numFmtId="3" fontId="31" fillId="0" borderId="53" xfId="0" applyNumberFormat="1" applyFont="1" applyBorder="1"/>
    <xf numFmtId="3" fontId="31" fillId="0" borderId="54" xfId="0" applyNumberFormat="1" applyFont="1" applyBorder="1" applyAlignment="1">
      <alignment horizontal="center" vertical="center" wrapText="1"/>
    </xf>
    <xf numFmtId="3" fontId="31" fillId="0" borderId="65" xfId="0" applyNumberFormat="1" applyFont="1" applyBorder="1" applyAlignment="1">
      <alignment horizontal="center" vertical="center" wrapText="1"/>
    </xf>
    <xf numFmtId="3" fontId="31" fillId="0" borderId="56" xfId="0" applyNumberFormat="1" applyFont="1" applyBorder="1" applyAlignment="1">
      <alignment horizontal="center" vertical="center" wrapText="1"/>
    </xf>
    <xf numFmtId="3" fontId="31" fillId="0" borderId="86" xfId="0" applyNumberFormat="1" applyFont="1" applyBorder="1" applyAlignment="1">
      <alignment horizontal="center" vertical="center" wrapText="1"/>
    </xf>
    <xf numFmtId="3" fontId="31" fillId="0" borderId="90" xfId="0" applyNumberFormat="1" applyFont="1" applyBorder="1" applyAlignment="1">
      <alignment horizontal="center" vertical="center" wrapText="1"/>
    </xf>
    <xf numFmtId="3" fontId="31" fillId="0" borderId="85" xfId="0" applyNumberFormat="1" applyFont="1" applyBorder="1" applyAlignment="1">
      <alignment horizontal="center" vertical="center" wrapText="1"/>
    </xf>
    <xf numFmtId="3" fontId="31" fillId="0" borderId="88" xfId="0" applyNumberFormat="1" applyFont="1" applyBorder="1" applyAlignment="1">
      <alignment horizontal="center" vertical="center" wrapText="1"/>
    </xf>
    <xf numFmtId="0" fontId="31" fillId="0" borderId="115" xfId="0" applyFont="1" applyBorder="1"/>
    <xf numFmtId="0" fontId="31" fillId="0" borderId="116" xfId="0" applyFont="1" applyBorder="1"/>
    <xf numFmtId="0" fontId="31" fillId="0" borderId="116" xfId="0" applyFont="1" applyBorder="1" applyAlignment="1">
      <alignment wrapText="1"/>
    </xf>
    <xf numFmtId="0" fontId="30" fillId="0" borderId="116" xfId="0" applyFont="1" applyBorder="1" applyAlignment="1">
      <alignment horizontal="left" wrapText="1"/>
    </xf>
    <xf numFmtId="0" fontId="30" fillId="0" borderId="116" xfId="0" applyFont="1" applyBorder="1"/>
    <xf numFmtId="0" fontId="33" fillId="0" borderId="116" xfId="0" applyFont="1" applyBorder="1"/>
    <xf numFmtId="0" fontId="33" fillId="0" borderId="116" xfId="0" applyFont="1" applyBorder="1" applyAlignment="1">
      <alignment wrapText="1"/>
    </xf>
    <xf numFmtId="3" fontId="31" fillId="0" borderId="72" xfId="0" applyNumberFormat="1" applyFont="1" applyBorder="1" applyAlignment="1">
      <alignment wrapText="1"/>
    </xf>
    <xf numFmtId="3" fontId="31" fillId="0" borderId="20" xfId="0" applyNumberFormat="1" applyFont="1" applyBorder="1" applyAlignment="1">
      <alignment wrapText="1"/>
    </xf>
    <xf numFmtId="3" fontId="30" fillId="0" borderId="20" xfId="0" applyNumberFormat="1" applyFont="1" applyBorder="1" applyAlignment="1">
      <alignment wrapText="1"/>
    </xf>
    <xf numFmtId="3" fontId="33" fillId="0" borderId="20" xfId="0" applyNumberFormat="1" applyFont="1" applyBorder="1" applyAlignment="1">
      <alignment wrapText="1"/>
    </xf>
    <xf numFmtId="3" fontId="31" fillId="0" borderId="74" xfId="0" applyNumberFormat="1" applyFont="1" applyBorder="1" applyAlignment="1">
      <alignment wrapText="1"/>
    </xf>
    <xf numFmtId="3" fontId="31" fillId="0" borderId="66" xfId="0" applyNumberFormat="1" applyFont="1" applyBorder="1" applyAlignment="1">
      <alignment wrapText="1"/>
    </xf>
    <xf numFmtId="3" fontId="31" fillId="0" borderId="60" xfId="0" applyNumberFormat="1" applyFont="1" applyBorder="1" applyAlignment="1">
      <alignment wrapText="1"/>
    </xf>
    <xf numFmtId="3" fontId="31" fillId="0" borderId="15" xfId="0" applyNumberFormat="1" applyFont="1" applyBorder="1" applyAlignment="1">
      <alignment wrapText="1"/>
    </xf>
    <xf numFmtId="3" fontId="31" fillId="0" borderId="14" xfId="0" applyNumberFormat="1" applyFont="1" applyBorder="1" applyAlignment="1">
      <alignment wrapText="1"/>
    </xf>
    <xf numFmtId="37" fontId="31" fillId="0" borderId="15" xfId="0" applyNumberFormat="1" applyFont="1" applyBorder="1" applyAlignment="1">
      <alignment wrapText="1"/>
    </xf>
    <xf numFmtId="37" fontId="31" fillId="0" borderId="14" xfId="0" applyNumberFormat="1" applyFont="1" applyBorder="1" applyAlignment="1">
      <alignment wrapText="1"/>
    </xf>
    <xf numFmtId="3" fontId="30" fillId="0" borderId="15" xfId="0" applyNumberFormat="1" applyFont="1" applyBorder="1" applyAlignment="1">
      <alignment wrapText="1"/>
    </xf>
    <xf numFmtId="3" fontId="30" fillId="0" borderId="14" xfId="0" applyNumberFormat="1" applyFont="1" applyBorder="1" applyAlignment="1">
      <alignment wrapText="1"/>
    </xf>
    <xf numFmtId="3" fontId="33" fillId="0" borderId="15" xfId="0" applyNumberFormat="1" applyFont="1" applyBorder="1" applyAlignment="1">
      <alignment wrapText="1"/>
    </xf>
    <xf numFmtId="3" fontId="33" fillId="0" borderId="14" xfId="0" applyNumberFormat="1" applyFont="1" applyBorder="1" applyAlignment="1">
      <alignment wrapText="1"/>
    </xf>
    <xf numFmtId="37" fontId="31" fillId="0" borderId="19" xfId="0" applyNumberFormat="1" applyFont="1" applyBorder="1" applyAlignment="1">
      <alignment wrapText="1"/>
    </xf>
    <xf numFmtId="37" fontId="31" fillId="0" borderId="118" xfId="0" applyNumberFormat="1" applyFont="1" applyBorder="1" applyAlignment="1">
      <alignment wrapText="1"/>
    </xf>
    <xf numFmtId="3" fontId="31" fillId="0" borderId="91" xfId="0" applyNumberFormat="1" applyFont="1" applyBorder="1" applyAlignment="1">
      <alignment horizontal="center" vertical="center" wrapText="1"/>
    </xf>
    <xf numFmtId="3" fontId="31" fillId="0" borderId="119" xfId="0" applyNumberFormat="1" applyFont="1" applyBorder="1"/>
    <xf numFmtId="3" fontId="31" fillId="0" borderId="118" xfId="0" applyNumberFormat="1" applyFont="1" applyBorder="1"/>
    <xf numFmtId="3" fontId="30" fillId="0" borderId="118" xfId="0" applyNumberFormat="1" applyFont="1" applyBorder="1"/>
    <xf numFmtId="3" fontId="31" fillId="0" borderId="115" xfId="0" applyNumberFormat="1" applyFont="1" applyBorder="1" applyAlignment="1">
      <alignment wrapText="1"/>
    </xf>
    <xf numFmtId="3" fontId="31" fillId="0" borderId="53" xfId="0" applyNumberFormat="1" applyFont="1" applyBorder="1" applyAlignment="1">
      <alignment wrapText="1"/>
    </xf>
    <xf numFmtId="3" fontId="31" fillId="0" borderId="116" xfId="0" applyNumberFormat="1" applyFont="1" applyBorder="1" applyAlignment="1">
      <alignment wrapText="1"/>
    </xf>
    <xf numFmtId="37" fontId="31" fillId="0" borderId="28" xfId="0" applyNumberFormat="1" applyFont="1" applyBorder="1" applyAlignment="1">
      <alignment wrapText="1"/>
    </xf>
    <xf numFmtId="3" fontId="30" fillId="0" borderId="116" xfId="0" applyNumberFormat="1" applyFont="1" applyBorder="1" applyAlignment="1">
      <alignment wrapText="1"/>
    </xf>
    <xf numFmtId="3" fontId="33" fillId="0" borderId="116" xfId="0" applyNumberFormat="1" applyFont="1" applyBorder="1" applyAlignment="1">
      <alignment wrapText="1"/>
    </xf>
    <xf numFmtId="3" fontId="31" fillId="0" borderId="120" xfId="0" applyNumberFormat="1" applyFont="1" applyBorder="1" applyAlignment="1">
      <alignment wrapText="1"/>
    </xf>
    <xf numFmtId="3" fontId="31" fillId="0" borderId="59" xfId="0" applyNumberFormat="1" applyFont="1" applyBorder="1" applyAlignment="1">
      <alignment wrapText="1"/>
    </xf>
    <xf numFmtId="3" fontId="30" fillId="0" borderId="120" xfId="0" applyNumberFormat="1" applyFont="1" applyBorder="1" applyAlignment="1">
      <alignment wrapText="1"/>
    </xf>
    <xf numFmtId="3" fontId="30" fillId="0" borderId="59" xfId="0" applyNumberFormat="1" applyFont="1" applyBorder="1" applyAlignment="1">
      <alignment wrapText="1"/>
    </xf>
    <xf numFmtId="0" fontId="31" fillId="0" borderId="120" xfId="0" applyFont="1" applyBorder="1"/>
    <xf numFmtId="3" fontId="31" fillId="0" borderId="57" xfId="0" applyNumberFormat="1" applyFont="1" applyBorder="1" applyAlignment="1">
      <alignment wrapText="1"/>
    </xf>
    <xf numFmtId="3" fontId="31" fillId="0" borderId="58" xfId="0" applyNumberFormat="1" applyFont="1" applyBorder="1" applyAlignment="1">
      <alignment wrapText="1"/>
    </xf>
    <xf numFmtId="3" fontId="31" fillId="0" borderId="121" xfId="0" applyNumberFormat="1" applyFont="1" applyBorder="1" applyAlignment="1">
      <alignment wrapText="1"/>
    </xf>
    <xf numFmtId="3" fontId="31" fillId="0" borderId="122" xfId="0" applyNumberFormat="1" applyFont="1" applyBorder="1"/>
    <xf numFmtId="3" fontId="31" fillId="0" borderId="23" xfId="0" applyNumberFormat="1" applyFont="1" applyBorder="1"/>
    <xf numFmtId="3" fontId="31" fillId="0" borderId="59" xfId="0" applyNumberFormat="1" applyFont="1" applyBorder="1"/>
    <xf numFmtId="0" fontId="31" fillId="0" borderId="73" xfId="0" applyFont="1" applyBorder="1" applyAlignment="1">
      <alignment wrapText="1"/>
    </xf>
    <xf numFmtId="37" fontId="31" fillId="0" borderId="54" xfId="0" applyNumberFormat="1" applyFont="1" applyBorder="1" applyAlignment="1">
      <alignment vertical="center" wrapText="1"/>
    </xf>
    <xf numFmtId="37" fontId="31" fillId="0" borderId="55" xfId="0" applyNumberFormat="1" applyFont="1" applyBorder="1" applyAlignment="1">
      <alignment vertical="center" wrapText="1"/>
    </xf>
    <xf numFmtId="37" fontId="31" fillId="0" borderId="56" xfId="0" applyNumberFormat="1" applyFont="1" applyBorder="1" applyAlignment="1">
      <alignment vertical="center" wrapText="1"/>
    </xf>
    <xf numFmtId="37" fontId="31" fillId="0" borderId="117" xfId="0" applyNumberFormat="1" applyFont="1" applyBorder="1" applyAlignment="1">
      <alignment vertical="center" wrapText="1"/>
    </xf>
    <xf numFmtId="37" fontId="31" fillId="0" borderId="65" xfId="0" applyNumberFormat="1" applyFont="1" applyBorder="1" applyAlignment="1">
      <alignment vertical="center" wrapText="1"/>
    </xf>
    <xf numFmtId="3" fontId="31" fillId="0" borderId="110" xfId="0" applyNumberFormat="1" applyFont="1" applyBorder="1"/>
    <xf numFmtId="3" fontId="31" fillId="0" borderId="65" xfId="0" applyNumberFormat="1" applyFont="1" applyBorder="1"/>
    <xf numFmtId="3" fontId="31" fillId="0" borderId="56" xfId="0" applyNumberFormat="1" applyFont="1" applyBorder="1"/>
    <xf numFmtId="0" fontId="25" fillId="0" borderId="54" xfId="77" applyFont="1" applyBorder="1" applyAlignment="1">
      <alignment horizontal="center" vertical="center" wrapText="1"/>
    </xf>
    <xf numFmtId="3" fontId="25" fillId="0" borderId="65" xfId="77" applyNumberFormat="1" applyFont="1" applyBorder="1" applyAlignment="1">
      <alignment horizontal="center" vertical="center"/>
    </xf>
    <xf numFmtId="3" fontId="26" fillId="0" borderId="19" xfId="77" applyNumberFormat="1" applyFont="1" applyBorder="1"/>
    <xf numFmtId="3" fontId="25" fillId="0" borderId="26" xfId="0" applyNumberFormat="1" applyFont="1" applyBorder="1"/>
    <xf numFmtId="3" fontId="25" fillId="0" borderId="82" xfId="77" applyNumberFormat="1" applyFont="1" applyBorder="1"/>
    <xf numFmtId="3" fontId="25" fillId="0" borderId="84" xfId="77" applyNumberFormat="1" applyFont="1" applyBorder="1" applyAlignment="1">
      <alignment horizontal="center"/>
    </xf>
    <xf numFmtId="0" fontId="25" fillId="0" borderId="84" xfId="0" applyFont="1" applyBorder="1" applyAlignment="1">
      <alignment horizontal="center"/>
    </xf>
    <xf numFmtId="0" fontId="25" fillId="0" borderId="83" xfId="77" applyFont="1" applyBorder="1" applyAlignment="1">
      <alignment horizontal="center" wrapText="1"/>
    </xf>
    <xf numFmtId="0" fontId="27" fillId="50" borderId="0" xfId="0" applyFont="1" applyFill="1"/>
    <xf numFmtId="3" fontId="26" fillId="0" borderId="75" xfId="0" applyNumberFormat="1" applyFont="1" applyBorder="1" applyAlignment="1">
      <alignment horizontal="right"/>
    </xf>
    <xf numFmtId="3" fontId="45" fillId="0" borderId="58" xfId="0" applyNumberFormat="1" applyFont="1" applyBorder="1" applyAlignment="1">
      <alignment horizontal="right"/>
    </xf>
    <xf numFmtId="0" fontId="26" fillId="0" borderId="15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6" fillId="0" borderId="14" xfId="0" applyFont="1" applyBorder="1" applyAlignment="1">
      <alignment vertical="center"/>
    </xf>
    <xf numFmtId="1" fontId="26" fillId="0" borderId="14" xfId="0" applyNumberFormat="1" applyFont="1" applyBorder="1" applyAlignment="1">
      <alignment vertical="center"/>
    </xf>
    <xf numFmtId="0" fontId="26" fillId="0" borderId="57" xfId="0" applyFont="1" applyBorder="1" applyAlignment="1">
      <alignment vertical="center" wrapText="1"/>
    </xf>
    <xf numFmtId="0" fontId="26" fillId="0" borderId="59" xfId="0" applyFont="1" applyBorder="1" applyAlignment="1">
      <alignment vertical="center"/>
    </xf>
    <xf numFmtId="0" fontId="25" fillId="46" borderId="114" xfId="75" applyFont="1" applyFill="1" applyBorder="1" applyAlignment="1">
      <alignment horizontal="left"/>
    </xf>
    <xf numFmtId="0" fontId="25" fillId="46" borderId="0" xfId="75" applyFont="1" applyFill="1"/>
    <xf numFmtId="10" fontId="25" fillId="0" borderId="86" xfId="75" applyNumberFormat="1" applyFont="1" applyBorder="1"/>
    <xf numFmtId="3" fontId="26" fillId="0" borderId="19" xfId="0" applyNumberFormat="1" applyFont="1" applyBorder="1"/>
    <xf numFmtId="3" fontId="25" fillId="0" borderId="73" xfId="0" applyNumberFormat="1" applyFont="1" applyBorder="1" applyAlignment="1">
      <alignment horizontal="center" vertical="center"/>
    </xf>
    <xf numFmtId="3" fontId="49" fillId="0" borderId="56" xfId="0" applyNumberFormat="1" applyFont="1" applyBorder="1" applyAlignment="1">
      <alignment horizontal="center" vertical="center"/>
    </xf>
    <xf numFmtId="3" fontId="26" fillId="0" borderId="123" xfId="0" applyNumberFormat="1" applyFont="1" applyBorder="1"/>
    <xf numFmtId="3" fontId="26" fillId="0" borderId="60" xfId="0" applyNumberFormat="1" applyFont="1" applyBorder="1"/>
    <xf numFmtId="3" fontId="26" fillId="0" borderId="116" xfId="0" applyNumberFormat="1" applyFont="1" applyBorder="1"/>
    <xf numFmtId="3" fontId="26" fillId="0" borderId="118" xfId="0" applyNumberFormat="1" applyFont="1" applyBorder="1"/>
    <xf numFmtId="3" fontId="25" fillId="0" borderId="118" xfId="0" applyNumberFormat="1" applyFont="1" applyBorder="1"/>
    <xf numFmtId="0" fontId="26" fillId="0" borderId="20" xfId="0" applyFont="1" applyBorder="1"/>
    <xf numFmtId="3" fontId="26" fillId="0" borderId="107" xfId="0" applyNumberFormat="1" applyFont="1" applyBorder="1" applyAlignment="1">
      <alignment horizontal="right"/>
    </xf>
    <xf numFmtId="3" fontId="25" fillId="0" borderId="87" xfId="0" applyNumberFormat="1" applyFont="1" applyBorder="1" applyAlignment="1">
      <alignment horizontal="center"/>
    </xf>
    <xf numFmtId="3" fontId="26" fillId="0" borderId="0" xfId="0" applyNumberFormat="1" applyFont="1"/>
    <xf numFmtId="2" fontId="26" fillId="0" borderId="0" xfId="0" applyNumberFormat="1" applyFont="1"/>
    <xf numFmtId="3" fontId="0" fillId="0" borderId="0" xfId="0" applyNumberFormat="1"/>
    <xf numFmtId="3" fontId="26" fillId="0" borderId="27" xfId="77" applyNumberFormat="1" applyFont="1" applyBorder="1"/>
    <xf numFmtId="0" fontId="26" fillId="0" borderId="25" xfId="0" applyFont="1" applyBorder="1"/>
    <xf numFmtId="3" fontId="26" fillId="0" borderId="14" xfId="77" applyNumberFormat="1" applyFont="1" applyBorder="1"/>
    <xf numFmtId="3" fontId="26" fillId="0" borderId="53" xfId="77" applyNumberFormat="1" applyFont="1" applyBorder="1"/>
    <xf numFmtId="3" fontId="25" fillId="0" borderId="17" xfId="77" applyNumberFormat="1" applyFont="1" applyBorder="1"/>
    <xf numFmtId="0" fontId="25" fillId="0" borderId="52" xfId="77" applyFont="1" applyBorder="1" applyAlignment="1">
      <alignment wrapText="1"/>
    </xf>
    <xf numFmtId="3" fontId="25" fillId="0" borderId="56" xfId="77" applyNumberFormat="1" applyFont="1" applyBorder="1" applyAlignment="1">
      <alignment horizontal="center"/>
    </xf>
    <xf numFmtId="0" fontId="25" fillId="0" borderId="55" xfId="0" applyFont="1" applyBorder="1" applyAlignment="1">
      <alignment horizontal="center"/>
    </xf>
    <xf numFmtId="3" fontId="25" fillId="0" borderId="55" xfId="77" applyNumberFormat="1" applyFont="1" applyBorder="1" applyAlignment="1">
      <alignment horizontal="center"/>
    </xf>
    <xf numFmtId="0" fontId="25" fillId="0" borderId="54" xfId="77" applyFont="1" applyBorder="1" applyAlignment="1">
      <alignment horizontal="center" wrapText="1"/>
    </xf>
    <xf numFmtId="0" fontId="40" fillId="0" borderId="0" xfId="0" applyFont="1"/>
    <xf numFmtId="3" fontId="25" fillId="0" borderId="0" xfId="77" applyNumberFormat="1" applyFont="1"/>
    <xf numFmtId="0" fontId="37" fillId="0" borderId="0" xfId="77" applyFont="1" applyAlignment="1">
      <alignment wrapText="1"/>
    </xf>
    <xf numFmtId="0" fontId="25" fillId="0" borderId="0" xfId="77" applyFont="1" applyAlignment="1">
      <alignment wrapText="1"/>
    </xf>
    <xf numFmtId="3" fontId="25" fillId="0" borderId="14" xfId="77" applyNumberFormat="1" applyFont="1" applyBorder="1"/>
    <xf numFmtId="3" fontId="26" fillId="0" borderId="60" xfId="77" applyNumberFormat="1" applyFont="1" applyBorder="1"/>
    <xf numFmtId="3" fontId="25" fillId="0" borderId="66" xfId="77" applyNumberFormat="1" applyFont="1" applyBorder="1"/>
    <xf numFmtId="3" fontId="25" fillId="0" borderId="143" xfId="77" applyNumberFormat="1" applyFont="1" applyBorder="1" applyAlignment="1">
      <alignment horizontal="center"/>
    </xf>
    <xf numFmtId="0" fontId="25" fillId="0" borderId="87" xfId="0" applyFont="1" applyBorder="1" applyAlignment="1">
      <alignment horizontal="center"/>
    </xf>
    <xf numFmtId="3" fontId="25" fillId="0" borderId="105" xfId="77" applyNumberFormat="1" applyFont="1" applyBorder="1" applyAlignment="1">
      <alignment horizontal="center"/>
    </xf>
    <xf numFmtId="0" fontId="25" fillId="0" borderId="96" xfId="77" applyFont="1" applyBorder="1" applyAlignment="1">
      <alignment horizontal="center" wrapText="1"/>
    </xf>
    <xf numFmtId="0" fontId="39" fillId="0" borderId="0" xfId="0" applyFont="1" applyAlignment="1">
      <alignment horizontal="center"/>
    </xf>
    <xf numFmtId="3" fontId="26" fillId="0" borderId="17" xfId="0" applyNumberFormat="1" applyFont="1" applyBorder="1"/>
    <xf numFmtId="3" fontId="38" fillId="49" borderId="17" xfId="78" applyNumberFormat="1" applyFont="1" applyFill="1" applyBorder="1"/>
    <xf numFmtId="3" fontId="26" fillId="0" borderId="53" xfId="78" applyNumberFormat="1" applyFont="1" applyBorder="1"/>
    <xf numFmtId="3" fontId="38" fillId="49" borderId="13" xfId="78" applyNumberFormat="1" applyFont="1" applyFill="1" applyBorder="1"/>
    <xf numFmtId="3" fontId="43" fillId="49" borderId="13" xfId="78" applyNumberFormat="1" applyFont="1" applyFill="1" applyBorder="1"/>
    <xf numFmtId="3" fontId="25" fillId="0" borderId="53" xfId="78" applyNumberFormat="1" applyFont="1" applyBorder="1"/>
    <xf numFmtId="3" fontId="39" fillId="49" borderId="13" xfId="78" applyNumberFormat="1" applyFont="1" applyFill="1" applyBorder="1"/>
    <xf numFmtId="3" fontId="44" fillId="49" borderId="13" xfId="78" applyNumberFormat="1" applyFont="1" applyFill="1" applyBorder="1"/>
    <xf numFmtId="3" fontId="25" fillId="0" borderId="58" xfId="0" applyNumberFormat="1" applyFont="1" applyBorder="1"/>
    <xf numFmtId="3" fontId="44" fillId="49" borderId="58" xfId="78" applyNumberFormat="1" applyFont="1" applyFill="1" applyBorder="1"/>
    <xf numFmtId="3" fontId="25" fillId="0" borderId="63" xfId="0" applyNumberFormat="1" applyFont="1" applyBorder="1"/>
    <xf numFmtId="3" fontId="25" fillId="0" borderId="64" xfId="78" applyNumberFormat="1" applyFont="1" applyBorder="1"/>
    <xf numFmtId="3" fontId="25" fillId="0" borderId="55" xfId="0" applyNumberFormat="1" applyFont="1" applyBorder="1"/>
    <xf numFmtId="3" fontId="44" fillId="49" borderId="55" xfId="78" applyNumberFormat="1" applyFont="1" applyFill="1" applyBorder="1"/>
    <xf numFmtId="3" fontId="25" fillId="0" borderId="56" xfId="78" applyNumberFormat="1" applyFont="1" applyBorder="1"/>
    <xf numFmtId="3" fontId="39" fillId="49" borderId="17" xfId="78" applyNumberFormat="1" applyFont="1" applyFill="1" applyBorder="1"/>
    <xf numFmtId="3" fontId="26" fillId="0" borderId="55" xfId="0" applyNumberFormat="1" applyFont="1" applyBorder="1"/>
    <xf numFmtId="3" fontId="25" fillId="49" borderId="55" xfId="0" applyNumberFormat="1" applyFont="1" applyFill="1" applyBorder="1"/>
    <xf numFmtId="3" fontId="26" fillId="0" borderId="53" xfId="0" applyNumberFormat="1" applyFont="1" applyBorder="1"/>
    <xf numFmtId="3" fontId="26" fillId="0" borderId="66" xfId="0" applyNumberFormat="1" applyFont="1" applyBorder="1"/>
    <xf numFmtId="3" fontId="52" fillId="0" borderId="66" xfId="0" applyNumberFormat="1" applyFont="1" applyBorder="1"/>
    <xf numFmtId="3" fontId="52" fillId="0" borderId="60" xfId="0" applyNumberFormat="1" applyFont="1" applyBorder="1"/>
    <xf numFmtId="3" fontId="52" fillId="0" borderId="13" xfId="0" applyNumberFormat="1" applyFont="1" applyBorder="1"/>
    <xf numFmtId="3" fontId="52" fillId="0" borderId="14" xfId="0" applyNumberFormat="1" applyFont="1" applyBorder="1"/>
    <xf numFmtId="3" fontId="53" fillId="0" borderId="13" xfId="0" applyNumberFormat="1" applyFont="1" applyBorder="1"/>
    <xf numFmtId="3" fontId="53" fillId="0" borderId="14" xfId="0" applyNumberFormat="1" applyFont="1" applyBorder="1"/>
    <xf numFmtId="3" fontId="52" fillId="49" borderId="13" xfId="0" applyNumberFormat="1" applyFont="1" applyFill="1" applyBorder="1"/>
    <xf numFmtId="3" fontId="52" fillId="49" borderId="14" xfId="0" applyNumberFormat="1" applyFont="1" applyFill="1" applyBorder="1"/>
    <xf numFmtId="3" fontId="53" fillId="49" borderId="14" xfId="0" applyNumberFormat="1" applyFont="1" applyFill="1" applyBorder="1"/>
    <xf numFmtId="3" fontId="53" fillId="49" borderId="13" xfId="0" applyNumberFormat="1" applyFont="1" applyFill="1" applyBorder="1"/>
    <xf numFmtId="3" fontId="53" fillId="0" borderId="25" xfId="0" applyNumberFormat="1" applyFont="1" applyBorder="1"/>
    <xf numFmtId="3" fontId="53" fillId="0" borderId="27" xfId="0" applyNumberFormat="1" applyFont="1" applyBorder="1"/>
    <xf numFmtId="3" fontId="25" fillId="46" borderId="103" xfId="75" applyNumberFormat="1" applyFont="1" applyFill="1" applyBorder="1" applyAlignment="1">
      <alignment horizontal="center" vertical="center" wrapText="1"/>
    </xf>
    <xf numFmtId="3" fontId="25" fillId="46" borderId="107" xfId="75" applyNumberFormat="1" applyFont="1" applyFill="1" applyBorder="1" applyAlignment="1">
      <alignment horizontal="center" vertical="center" wrapText="1"/>
    </xf>
    <xf numFmtId="3" fontId="30" fillId="46" borderId="75" xfId="75" applyNumberFormat="1" applyFont="1" applyFill="1" applyBorder="1"/>
    <xf numFmtId="3" fontId="31" fillId="0" borderId="0" xfId="75" quotePrefix="1" applyNumberFormat="1" applyFont="1"/>
    <xf numFmtId="0" fontId="30" fillId="46" borderId="137" xfId="75" applyFont="1" applyFill="1" applyBorder="1"/>
    <xf numFmtId="10" fontId="31" fillId="46" borderId="142" xfId="92" applyNumberFormat="1" applyFont="1" applyFill="1" applyBorder="1" applyAlignment="1">
      <alignment horizontal="right"/>
    </xf>
    <xf numFmtId="0" fontId="31" fillId="46" borderId="148" xfId="75" applyFont="1" applyFill="1" applyBorder="1"/>
    <xf numFmtId="3" fontId="31" fillId="0" borderId="28" xfId="75" quotePrefix="1" applyNumberFormat="1" applyFont="1" applyBorder="1"/>
    <xf numFmtId="10" fontId="31" fillId="46" borderId="149" xfId="75" quotePrefix="1" applyNumberFormat="1" applyFont="1" applyFill="1" applyBorder="1"/>
    <xf numFmtId="0" fontId="34" fillId="0" borderId="15" xfId="0" applyFont="1" applyBorder="1"/>
    <xf numFmtId="0" fontId="34" fillId="0" borderId="13" xfId="0" applyFont="1" applyBorder="1"/>
    <xf numFmtId="0" fontId="34" fillId="0" borderId="0" xfId="0" applyFont="1" applyAlignment="1">
      <alignment horizontal="center"/>
    </xf>
    <xf numFmtId="0" fontId="27" fillId="0" borderId="0" xfId="0" applyFont="1"/>
    <xf numFmtId="0" fontId="27" fillId="0" borderId="57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0" fontId="27" fillId="0" borderId="13" xfId="0" applyFont="1" applyBorder="1"/>
    <xf numFmtId="49" fontId="34" fillId="0" borderId="15" xfId="0" applyNumberFormat="1" applyFont="1" applyBorder="1" applyAlignment="1">
      <alignment horizontal="left" wrapText="1"/>
    </xf>
    <xf numFmtId="49" fontId="34" fillId="0" borderId="13" xfId="0" applyNumberFormat="1" applyFont="1" applyBorder="1" applyAlignment="1">
      <alignment horizontal="left" wrapText="1"/>
    </xf>
    <xf numFmtId="0" fontId="34" fillId="0" borderId="24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74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/>
    </xf>
    <xf numFmtId="0" fontId="27" fillId="0" borderId="66" xfId="0" applyFont="1" applyBorder="1"/>
    <xf numFmtId="3" fontId="34" fillId="0" borderId="55" xfId="0" applyNumberFormat="1" applyFont="1" applyBorder="1"/>
    <xf numFmtId="0" fontId="27" fillId="0" borderId="55" xfId="0" applyFont="1" applyBorder="1"/>
    <xf numFmtId="0" fontId="34" fillId="0" borderId="0" xfId="80" applyFont="1" applyAlignment="1">
      <alignment horizontal="center"/>
    </xf>
    <xf numFmtId="0" fontId="34" fillId="0" borderId="32" xfId="80" applyFont="1" applyBorder="1" applyAlignment="1">
      <alignment horizontal="center"/>
    </xf>
    <xf numFmtId="0" fontId="34" fillId="0" borderId="79" xfId="80" applyFont="1" applyBorder="1" applyAlignment="1">
      <alignment horizontal="center"/>
    </xf>
    <xf numFmtId="0" fontId="27" fillId="0" borderId="79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0" fontId="27" fillId="0" borderId="79" xfId="0" applyFont="1" applyBorder="1"/>
    <xf numFmtId="0" fontId="27" fillId="0" borderId="51" xfId="0" applyFont="1" applyBorder="1"/>
    <xf numFmtId="0" fontId="25" fillId="0" borderId="80" xfId="0" applyFont="1" applyBorder="1" applyAlignment="1">
      <alignment horizontal="center" vertical="center"/>
    </xf>
    <xf numFmtId="0" fontId="26" fillId="0" borderId="66" xfId="0" applyFont="1" applyBorder="1"/>
    <xf numFmtId="0" fontId="27" fillId="0" borderId="60" xfId="0" applyFont="1" applyBorder="1"/>
    <xf numFmtId="0" fontId="25" fillId="0" borderId="0" xfId="0" applyFont="1" applyAlignment="1">
      <alignment horizontal="center" shrinkToFit="1"/>
    </xf>
    <xf numFmtId="0" fontId="25" fillId="0" borderId="74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65" xfId="0" applyFont="1" applyBorder="1" applyAlignment="1">
      <alignment horizontal="center" vertical="center"/>
    </xf>
    <xf numFmtId="0" fontId="30" fillId="0" borderId="110" xfId="0" applyFont="1" applyBorder="1"/>
    <xf numFmtId="0" fontId="30" fillId="0" borderId="111" xfId="0" applyFont="1" applyBorder="1"/>
    <xf numFmtId="0" fontId="31" fillId="0" borderId="65" xfId="0" applyFont="1" applyBorder="1" applyAlignment="1">
      <alignment horizontal="center" vertical="center" wrapText="1"/>
    </xf>
    <xf numFmtId="0" fontId="30" fillId="0" borderId="110" xfId="0" applyFont="1" applyBorder="1" applyAlignment="1">
      <alignment horizontal="center" vertical="center" wrapText="1"/>
    </xf>
    <xf numFmtId="0" fontId="30" fillId="0" borderId="117" xfId="0" applyFont="1" applyBorder="1" applyAlignment="1">
      <alignment horizontal="center" vertical="center" wrapText="1"/>
    </xf>
    <xf numFmtId="0" fontId="31" fillId="0" borderId="108" xfId="0" applyFont="1" applyBorder="1" applyAlignment="1">
      <alignment horizontal="center" vertical="center" wrapText="1"/>
    </xf>
    <xf numFmtId="0" fontId="30" fillId="0" borderId="109" xfId="0" applyFont="1" applyBorder="1" applyAlignment="1">
      <alignment wrapText="1"/>
    </xf>
    <xf numFmtId="0" fontId="31" fillId="0" borderId="110" xfId="0" applyFont="1" applyBorder="1" applyAlignment="1">
      <alignment horizontal="center" vertical="center" wrapText="1"/>
    </xf>
    <xf numFmtId="0" fontId="25" fillId="46" borderId="96" xfId="75" applyFont="1" applyFill="1" applyBorder="1" applyAlignment="1">
      <alignment horizontal="center" vertical="center" wrapText="1"/>
    </xf>
    <xf numFmtId="0" fontId="25" fillId="46" borderId="99" xfId="75" applyFont="1" applyFill="1" applyBorder="1" applyAlignment="1">
      <alignment horizontal="center" vertical="center" wrapText="1"/>
    </xf>
    <xf numFmtId="0" fontId="25" fillId="46" borderId="100" xfId="75" applyFont="1" applyFill="1" applyBorder="1" applyAlignment="1">
      <alignment horizontal="center" vertical="center" wrapText="1"/>
    </xf>
    <xf numFmtId="0" fontId="25" fillId="46" borderId="73" xfId="75" applyFont="1" applyFill="1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3" fontId="25" fillId="46" borderId="78" xfId="75" applyNumberFormat="1" applyFont="1" applyFill="1" applyBorder="1" applyAlignment="1">
      <alignment horizontal="center" vertical="center" wrapText="1"/>
    </xf>
    <xf numFmtId="3" fontId="25" fillId="46" borderId="77" xfId="75" applyNumberFormat="1" applyFont="1" applyFill="1" applyBorder="1" applyAlignment="1">
      <alignment horizontal="center" vertical="center" wrapText="1"/>
    </xf>
    <xf numFmtId="0" fontId="25" fillId="46" borderId="98" xfId="75" applyFont="1" applyFill="1" applyBorder="1" applyAlignment="1">
      <alignment horizontal="center"/>
    </xf>
    <xf numFmtId="0" fontId="25" fillId="46" borderId="144" xfId="75" applyFont="1" applyFill="1" applyBorder="1" applyAlignment="1">
      <alignment horizontal="center"/>
    </xf>
    <xf numFmtId="0" fontId="25" fillId="46" borderId="67" xfId="75" applyFont="1" applyFill="1" applyBorder="1" applyAlignment="1">
      <alignment horizontal="center" vertical="center" wrapText="1"/>
    </xf>
    <xf numFmtId="0" fontId="25" fillId="46" borderId="77" xfId="75" applyFont="1" applyFill="1" applyBorder="1" applyAlignment="1">
      <alignment horizontal="center" vertical="center" wrapText="1"/>
    </xf>
    <xf numFmtId="0" fontId="25" fillId="46" borderId="98" xfId="75" applyFont="1" applyFill="1" applyBorder="1" applyAlignment="1">
      <alignment horizontal="center" vertical="center"/>
    </xf>
    <xf numFmtId="0" fontId="25" fillId="46" borderId="67" xfId="75" applyFont="1" applyFill="1" applyBorder="1" applyAlignment="1">
      <alignment horizontal="center" vertical="center"/>
    </xf>
    <xf numFmtId="0" fontId="25" fillId="46" borderId="77" xfId="75" applyFont="1" applyFill="1" applyBorder="1" applyAlignment="1">
      <alignment horizontal="center" vertical="center"/>
    </xf>
    <xf numFmtId="0" fontId="25" fillId="46" borderId="92" xfId="75" applyFont="1" applyFill="1" applyBorder="1" applyAlignment="1">
      <alignment horizontal="center" vertical="center" wrapText="1"/>
    </xf>
    <xf numFmtId="0" fontId="41" fillId="0" borderId="93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25" fillId="46" borderId="0" xfId="75" applyFont="1" applyFill="1" applyAlignment="1">
      <alignment horizontal="center"/>
    </xf>
    <xf numFmtId="3" fontId="25" fillId="46" borderId="67" xfId="75" applyNumberFormat="1" applyFont="1" applyFill="1" applyBorder="1" applyAlignment="1">
      <alignment horizontal="center" vertical="center" wrapText="1"/>
    </xf>
    <xf numFmtId="0" fontId="25" fillId="46" borderId="112" xfId="75" applyFont="1" applyFill="1" applyBorder="1" applyAlignment="1">
      <alignment horizontal="center" vertical="center"/>
    </xf>
    <xf numFmtId="0" fontId="25" fillId="46" borderId="113" xfId="75" applyFont="1" applyFill="1" applyBorder="1" applyAlignment="1">
      <alignment horizontal="center" vertical="center"/>
    </xf>
    <xf numFmtId="0" fontId="25" fillId="46" borderId="146" xfId="75" applyFont="1" applyFill="1" applyBorder="1" applyAlignment="1">
      <alignment horizontal="center" vertical="center"/>
    </xf>
    <xf numFmtId="0" fontId="28" fillId="46" borderId="0" xfId="75" applyFont="1" applyFill="1" applyAlignment="1">
      <alignment horizontal="center"/>
    </xf>
    <xf numFmtId="0" fontId="25" fillId="46" borderId="145" xfId="75" applyFont="1" applyFill="1" applyBorder="1" applyAlignment="1">
      <alignment horizontal="center" vertical="center" wrapText="1"/>
    </xf>
    <xf numFmtId="0" fontId="25" fillId="46" borderId="147" xfId="75" applyFont="1" applyFill="1" applyBorder="1" applyAlignment="1">
      <alignment horizontal="center" vertical="center" wrapText="1"/>
    </xf>
    <xf numFmtId="0" fontId="25" fillId="46" borderId="105" xfId="75" applyFont="1" applyFill="1" applyBorder="1" applyAlignment="1">
      <alignment horizontal="center" vertical="center" wrapText="1"/>
    </xf>
    <xf numFmtId="0" fontId="25" fillId="46" borderId="104" xfId="75" applyFont="1" applyFill="1" applyBorder="1" applyAlignment="1">
      <alignment horizontal="center" vertical="center" wrapText="1"/>
    </xf>
    <xf numFmtId="0" fontId="42" fillId="0" borderId="104" xfId="0" applyFont="1" applyBorder="1" applyAlignment="1">
      <alignment horizontal="center" vertical="center" wrapText="1"/>
    </xf>
    <xf numFmtId="0" fontId="42" fillId="0" borderId="106" xfId="0" applyFont="1" applyBorder="1" applyAlignment="1">
      <alignment horizontal="center" vertical="center" wrapText="1"/>
    </xf>
    <xf numFmtId="49" fontId="25" fillId="46" borderId="97" xfId="75" applyNumberFormat="1" applyFont="1" applyFill="1" applyBorder="1" applyAlignment="1">
      <alignment horizontal="center" vertical="center" wrapText="1"/>
    </xf>
    <xf numFmtId="49" fontId="25" fillId="46" borderId="95" xfId="75" applyNumberFormat="1" applyFont="1" applyFill="1" applyBorder="1" applyAlignment="1">
      <alignment horizontal="center" vertical="center" wrapText="1"/>
    </xf>
    <xf numFmtId="49" fontId="25" fillId="46" borderId="101" xfId="75" applyNumberFormat="1" applyFont="1" applyFill="1" applyBorder="1" applyAlignment="1">
      <alignment horizontal="center" vertical="center" wrapText="1"/>
    </xf>
    <xf numFmtId="0" fontId="25" fillId="0" borderId="0" xfId="75" applyFont="1"/>
    <xf numFmtId="0" fontId="28" fillId="0" borderId="0" xfId="75" applyFont="1" applyAlignment="1">
      <alignment horizontal="center"/>
    </xf>
    <xf numFmtId="0" fontId="25" fillId="0" borderId="66" xfId="74" applyFont="1" applyBorder="1" applyAlignment="1">
      <alignment horizontal="center" vertical="center"/>
    </xf>
    <xf numFmtId="0" fontId="25" fillId="0" borderId="13" xfId="74" applyFont="1" applyBorder="1" applyAlignment="1">
      <alignment horizontal="center" vertical="center"/>
    </xf>
    <xf numFmtId="0" fontId="25" fillId="0" borderId="66" xfId="75" applyFont="1" applyBorder="1" applyAlignment="1">
      <alignment horizontal="center" vertical="center"/>
    </xf>
    <xf numFmtId="0" fontId="25" fillId="0" borderId="13" xfId="75" applyFont="1" applyBorder="1" applyAlignment="1">
      <alignment horizontal="center" vertical="center"/>
    </xf>
    <xf numFmtId="0" fontId="25" fillId="0" borderId="66" xfId="75" applyFont="1" applyBorder="1" applyAlignment="1">
      <alignment horizontal="center"/>
    </xf>
    <xf numFmtId="3" fontId="25" fillId="0" borderId="13" xfId="75" applyNumberFormat="1" applyFont="1" applyBorder="1" applyAlignment="1">
      <alignment horizontal="center" vertical="center" wrapText="1"/>
    </xf>
    <xf numFmtId="0" fontId="25" fillId="0" borderId="13" xfId="75" applyFont="1" applyBorder="1" applyAlignment="1">
      <alignment horizontal="center" vertical="center" wrapText="1"/>
    </xf>
    <xf numFmtId="0" fontId="25" fillId="0" borderId="0" xfId="75" applyFont="1" applyAlignment="1">
      <alignment horizontal="center"/>
    </xf>
    <xf numFmtId="0" fontId="26" fillId="0" borderId="0" xfId="0" applyFont="1"/>
    <xf numFmtId="0" fontId="25" fillId="0" borderId="92" xfId="75" applyFont="1" applyBorder="1" applyAlignment="1">
      <alignment horizontal="center" vertical="center" wrapText="1"/>
    </xf>
    <xf numFmtId="0" fontId="25" fillId="0" borderId="93" xfId="75" applyFont="1" applyBorder="1" applyAlignment="1">
      <alignment horizontal="center" vertical="center" wrapText="1"/>
    </xf>
    <xf numFmtId="0" fontId="25" fillId="0" borderId="94" xfId="75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25" fillId="0" borderId="60" xfId="75" applyFont="1" applyBorder="1" applyAlignment="1">
      <alignment horizontal="center"/>
    </xf>
    <xf numFmtId="0" fontId="25" fillId="0" borderId="14" xfId="75" applyFont="1" applyBorder="1" applyAlignment="1">
      <alignment horizontal="center" vertical="center" wrapText="1"/>
    </xf>
    <xf numFmtId="0" fontId="25" fillId="0" borderId="16" xfId="75" applyFont="1" applyBorder="1" applyAlignment="1">
      <alignment horizontal="center" vertical="center" wrapText="1"/>
    </xf>
    <xf numFmtId="0" fontId="26" fillId="0" borderId="84" xfId="75" applyFont="1" applyBorder="1" applyAlignment="1">
      <alignment horizontal="center" vertical="center" wrapText="1"/>
    </xf>
    <xf numFmtId="0" fontId="26" fillId="0" borderId="63" xfId="75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49" fontId="26" fillId="0" borderId="84" xfId="75" applyNumberFormat="1" applyFont="1" applyBorder="1" applyAlignment="1">
      <alignment horizontal="center" vertical="center" wrapText="1"/>
    </xf>
    <xf numFmtId="49" fontId="26" fillId="0" borderId="63" xfId="75" applyNumberFormat="1" applyFont="1" applyBorder="1" applyAlignment="1">
      <alignment horizontal="center" vertical="center" wrapText="1"/>
    </xf>
    <xf numFmtId="49" fontId="26" fillId="0" borderId="86" xfId="75" applyNumberFormat="1" applyFont="1" applyBorder="1" applyAlignment="1">
      <alignment horizontal="center" vertical="center" wrapText="1"/>
    </xf>
    <xf numFmtId="0" fontId="26" fillId="0" borderId="83" xfId="75" applyFont="1" applyBorder="1" applyAlignment="1">
      <alignment horizontal="center" vertical="center" wrapText="1"/>
    </xf>
    <xf numFmtId="0" fontId="26" fillId="0" borderId="61" xfId="75" applyFont="1" applyBorder="1" applyAlignment="1">
      <alignment horizontal="center" vertical="center" wrapText="1"/>
    </xf>
    <xf numFmtId="0" fontId="26" fillId="0" borderId="85" xfId="75" applyFont="1" applyBorder="1" applyAlignment="1">
      <alignment horizontal="center" vertical="center" wrapText="1"/>
    </xf>
    <xf numFmtId="0" fontId="25" fillId="0" borderId="57" xfId="75" applyFont="1" applyBorder="1" applyAlignment="1">
      <alignment horizontal="left" vertical="center"/>
    </xf>
    <xf numFmtId="0" fontId="25" fillId="0" borderId="58" xfId="75" applyFont="1" applyBorder="1" applyAlignment="1">
      <alignment horizontal="left" vertical="center"/>
    </xf>
    <xf numFmtId="0" fontId="25" fillId="0" borderId="74" xfId="75" applyFont="1" applyBorder="1" applyAlignment="1">
      <alignment horizontal="center" vertical="center"/>
    </xf>
    <xf numFmtId="0" fontId="25" fillId="0" borderId="15" xfId="75" applyFont="1" applyBorder="1" applyAlignment="1">
      <alignment horizontal="center" vertic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25" fillId="0" borderId="24" xfId="75" applyFont="1" applyBorder="1" applyAlignment="1">
      <alignment horizontal="center" vertical="center"/>
    </xf>
    <xf numFmtId="0" fontId="25" fillId="0" borderId="25" xfId="75" applyFont="1" applyBorder="1" applyAlignment="1">
      <alignment horizontal="center" vertical="center"/>
    </xf>
    <xf numFmtId="0" fontId="25" fillId="0" borderId="25" xfId="74" applyFont="1" applyBorder="1" applyAlignment="1">
      <alignment horizontal="center" vertical="center"/>
    </xf>
    <xf numFmtId="0" fontId="25" fillId="0" borderId="25" xfId="75" applyFont="1" applyBorder="1" applyAlignment="1">
      <alignment horizontal="center" vertical="center" wrapText="1"/>
    </xf>
    <xf numFmtId="3" fontId="25" fillId="0" borderId="25" xfId="75" applyNumberFormat="1" applyFont="1" applyBorder="1" applyAlignment="1">
      <alignment horizontal="center" vertical="center" wrapText="1"/>
    </xf>
    <xf numFmtId="0" fontId="25" fillId="0" borderId="27" xfId="75" applyFont="1" applyBorder="1" applyAlignment="1">
      <alignment horizontal="center" vertical="center" wrapText="1"/>
    </xf>
    <xf numFmtId="49" fontId="25" fillId="0" borderId="84" xfId="75" applyNumberFormat="1" applyFont="1" applyBorder="1" applyAlignment="1">
      <alignment horizontal="center" vertical="center" wrapText="1"/>
    </xf>
    <xf numFmtId="0" fontId="25" fillId="0" borderId="83" xfId="75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14" fontId="25" fillId="0" borderId="84" xfId="75" applyNumberFormat="1" applyFont="1" applyBorder="1" applyAlignment="1">
      <alignment horizontal="center" vertical="center" wrapText="1"/>
    </xf>
    <xf numFmtId="14" fontId="46" fillId="0" borderId="63" xfId="0" applyNumberFormat="1" applyFont="1" applyBorder="1" applyAlignment="1">
      <alignment horizontal="center" vertical="center" wrapText="1"/>
    </xf>
    <xf numFmtId="0" fontId="0" fillId="0" borderId="63" xfId="0" applyBorder="1" applyAlignment="1">
      <alignment horizontal="center" wrapText="1"/>
    </xf>
    <xf numFmtId="0" fontId="0" fillId="0" borderId="86" xfId="0" applyBorder="1" applyAlignment="1">
      <alignment horizontal="center" wrapText="1"/>
    </xf>
    <xf numFmtId="0" fontId="43" fillId="0" borderId="0" xfId="77" applyFont="1" applyAlignment="1">
      <alignment horizontal="center" vertical="center" wrapText="1"/>
    </xf>
    <xf numFmtId="0" fontId="25" fillId="0" borderId="0" xfId="77" applyFont="1" applyAlignment="1">
      <alignment horizontal="center" vertical="center"/>
    </xf>
    <xf numFmtId="0" fontId="25" fillId="0" borderId="0" xfId="77" applyFont="1" applyAlignment="1">
      <alignment horizontal="center"/>
    </xf>
    <xf numFmtId="0" fontId="25" fillId="0" borderId="0" xfId="0" applyFont="1" applyAlignment="1">
      <alignment horizontal="center" wrapText="1"/>
    </xf>
    <xf numFmtId="0" fontId="25" fillId="0" borderId="0" xfId="77" applyFont="1" applyAlignment="1">
      <alignment horizontal="center" vertical="center" wrapText="1"/>
    </xf>
    <xf numFmtId="0" fontId="25" fillId="0" borderId="83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42" fillId="0" borderId="24" xfId="0" applyFont="1" applyBorder="1" applyAlignment="1">
      <alignment vertical="center"/>
    </xf>
    <xf numFmtId="0" fontId="25" fillId="0" borderId="66" xfId="0" applyFont="1" applyBorder="1" applyAlignment="1">
      <alignment horizontal="center" vertical="center"/>
    </xf>
    <xf numFmtId="0" fontId="42" fillId="0" borderId="25" xfId="0" applyFont="1" applyBorder="1" applyAlignment="1">
      <alignment vertical="center"/>
    </xf>
    <xf numFmtId="0" fontId="25" fillId="0" borderId="60" xfId="0" applyFont="1" applyBorder="1" applyAlignment="1">
      <alignment horizontal="center" vertical="center"/>
    </xf>
    <xf numFmtId="0" fontId="42" fillId="0" borderId="27" xfId="0" applyFont="1" applyBorder="1" applyAlignment="1">
      <alignment vertical="center"/>
    </xf>
    <xf numFmtId="0" fontId="25" fillId="0" borderId="0" xfId="76" applyFont="1" applyAlignment="1">
      <alignment horizontal="center" vertical="center"/>
    </xf>
    <xf numFmtId="0" fontId="25" fillId="0" borderId="0" xfId="77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38" fillId="0" borderId="66" xfId="78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6" fillId="0" borderId="129" xfId="101" applyFont="1" applyBorder="1" applyAlignment="1">
      <alignment horizontal="left" vertical="center" wrapText="1"/>
    </xf>
    <xf numFmtId="49" fontId="26" fillId="0" borderId="130" xfId="0" applyNumberFormat="1" applyFont="1" applyBorder="1" applyAlignment="1">
      <alignment horizontal="left" vertical="center"/>
    </xf>
    <xf numFmtId="3" fontId="26" fillId="0" borderId="130" xfId="0" applyNumberFormat="1" applyFont="1" applyBorder="1" applyAlignment="1">
      <alignment horizontal="right" vertical="center"/>
    </xf>
    <xf numFmtId="49" fontId="26" fillId="0" borderId="131" xfId="0" applyNumberFormat="1" applyFont="1" applyBorder="1" applyAlignment="1">
      <alignment horizontal="right" vertical="center"/>
    </xf>
    <xf numFmtId="0" fontId="26" fillId="0" borderId="131" xfId="0" applyFont="1" applyBorder="1" applyAlignment="1">
      <alignment horizontal="right" vertical="center"/>
    </xf>
    <xf numFmtId="49" fontId="26" fillId="0" borderId="130" xfId="0" applyNumberFormat="1" applyFont="1" applyBorder="1" applyAlignment="1">
      <alignment horizontal="right" vertical="center"/>
    </xf>
    <xf numFmtId="4" fontId="26" fillId="0" borderId="131" xfId="0" applyNumberFormat="1" applyFont="1" applyBorder="1" applyAlignment="1">
      <alignment horizontal="right" vertical="center"/>
    </xf>
    <xf numFmtId="49" fontId="40" fillId="0" borderId="0" xfId="101" applyNumberFormat="1" applyFont="1" applyAlignment="1">
      <alignment horizontal="right"/>
    </xf>
    <xf numFmtId="49" fontId="25" fillId="0" borderId="124" xfId="101" applyNumberFormat="1" applyFont="1" applyBorder="1" applyAlignment="1">
      <alignment horizontal="center" vertical="center" wrapText="1"/>
    </xf>
    <xf numFmtId="49" fontId="25" fillId="0" borderId="125" xfId="101" applyNumberFormat="1" applyFont="1" applyBorder="1" applyAlignment="1">
      <alignment horizontal="center" vertical="center" wrapText="1"/>
    </xf>
    <xf numFmtId="3" fontId="25" fillId="0" borderId="125" xfId="101" applyNumberFormat="1" applyFont="1" applyBorder="1" applyAlignment="1">
      <alignment horizontal="center" vertical="center" wrapText="1"/>
    </xf>
    <xf numFmtId="49" fontId="25" fillId="0" borderId="126" xfId="101" applyNumberFormat="1" applyFont="1" applyBorder="1" applyAlignment="1">
      <alignment horizontal="center" vertical="center" wrapText="1"/>
    </xf>
    <xf numFmtId="49" fontId="26" fillId="0" borderId="127" xfId="0" applyNumberFormat="1" applyFont="1" applyBorder="1" applyAlignment="1">
      <alignment horizontal="center"/>
    </xf>
    <xf numFmtId="49" fontId="26" fillId="0" borderId="67" xfId="0" applyNumberFormat="1" applyFont="1" applyBorder="1" applyAlignment="1">
      <alignment horizontal="center"/>
    </xf>
    <xf numFmtId="3" fontId="26" fillId="0" borderId="67" xfId="0" applyNumberFormat="1" applyFont="1" applyBorder="1" applyAlignment="1">
      <alignment horizontal="center"/>
    </xf>
    <xf numFmtId="49" fontId="26" fillId="0" borderId="128" xfId="0" applyNumberFormat="1" applyFont="1" applyBorder="1" applyAlignment="1">
      <alignment horizontal="center"/>
    </xf>
    <xf numFmtId="4" fontId="26" fillId="0" borderId="130" xfId="0" applyNumberFormat="1" applyFont="1" applyBorder="1" applyAlignment="1">
      <alignment horizontal="right" vertical="center"/>
    </xf>
    <xf numFmtId="0" fontId="50" fillId="0" borderId="0" xfId="0" applyFont="1" applyAlignment="1">
      <alignment horizontal="center" vertical="center" wrapText="1"/>
    </xf>
    <xf numFmtId="49" fontId="51" fillId="0" borderId="0" xfId="101" applyNumberFormat="1" applyFont="1" applyAlignment="1">
      <alignment horizontal="right"/>
    </xf>
    <xf numFmtId="49" fontId="26" fillId="0" borderId="127" xfId="0" applyNumberFormat="1" applyFont="1" applyBorder="1" applyAlignment="1">
      <alignment horizontal="center" wrapText="1"/>
    </xf>
    <xf numFmtId="49" fontId="25" fillId="0" borderId="132" xfId="101" applyNumberFormat="1" applyFont="1" applyBorder="1" applyAlignment="1">
      <alignment horizontal="center" vertical="center" wrapText="1"/>
    </xf>
    <xf numFmtId="49" fontId="25" fillId="0" borderId="133" xfId="101" applyNumberFormat="1" applyFont="1" applyBorder="1" applyAlignment="1">
      <alignment horizontal="center" vertical="center" wrapText="1"/>
    </xf>
    <xf numFmtId="49" fontId="25" fillId="0" borderId="134" xfId="101" applyNumberFormat="1" applyFont="1" applyBorder="1" applyAlignment="1">
      <alignment horizontal="center" vertical="center" wrapText="1"/>
    </xf>
    <xf numFmtId="0" fontId="26" fillId="0" borderId="138" xfId="101" applyFont="1" applyBorder="1" applyAlignment="1">
      <alignment horizontal="left" vertical="center" wrapText="1"/>
    </xf>
    <xf numFmtId="49" fontId="26" fillId="0" borderId="139" xfId="0" applyNumberFormat="1" applyFont="1" applyBorder="1" applyAlignment="1">
      <alignment horizontal="right" vertical="center"/>
    </xf>
    <xf numFmtId="0" fontId="26" fillId="0" borderId="114" xfId="101" applyFont="1" applyBorder="1" applyAlignment="1">
      <alignment horizontal="left" vertical="center" wrapText="1"/>
    </xf>
    <xf numFmtId="0" fontId="26" fillId="0" borderId="140" xfId="101" applyFont="1" applyBorder="1" applyAlignment="1">
      <alignment horizontal="left" vertical="center" wrapText="1"/>
    </xf>
    <xf numFmtId="49" fontId="26" fillId="0" borderId="102" xfId="0" applyNumberFormat="1" applyFont="1" applyBorder="1" applyAlignment="1">
      <alignment horizontal="left" vertical="center"/>
    </xf>
    <xf numFmtId="3" fontId="26" fillId="0" borderId="102" xfId="0" applyNumberFormat="1" applyFont="1" applyBorder="1" applyAlignment="1">
      <alignment horizontal="right" vertical="center"/>
    </xf>
    <xf numFmtId="49" fontId="26" fillId="0" borderId="141" xfId="0" applyNumberFormat="1" applyFont="1" applyBorder="1" applyAlignment="1">
      <alignment horizontal="right" vertical="center"/>
    </xf>
    <xf numFmtId="49" fontId="26" fillId="0" borderId="142" xfId="0" applyNumberFormat="1" applyFont="1" applyBorder="1" applyAlignment="1">
      <alignment horizontal="right" vertical="center"/>
    </xf>
    <xf numFmtId="49" fontId="25" fillId="0" borderId="135" xfId="101" applyNumberFormat="1" applyFont="1" applyBorder="1" applyAlignment="1">
      <alignment horizontal="center" vertical="center" wrapText="1"/>
    </xf>
    <xf numFmtId="49" fontId="25" fillId="0" borderId="136" xfId="101" applyNumberFormat="1" applyFont="1" applyBorder="1" applyAlignment="1">
      <alignment horizontal="center" vertical="center" wrapText="1"/>
    </xf>
    <xf numFmtId="49" fontId="26" fillId="0" borderId="113" xfId="0" applyNumberFormat="1" applyFont="1" applyBorder="1" applyAlignment="1">
      <alignment horizontal="center" wrapText="1"/>
    </xf>
    <xf numFmtId="49" fontId="26" fillId="0" borderId="137" xfId="0" applyNumberFormat="1" applyFont="1" applyBorder="1" applyAlignment="1">
      <alignment horizontal="center"/>
    </xf>
  </cellXfs>
  <cellStyles count="10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1) 2" xfId="94" xr:uid="{00000000-0005-0000-0000-000022000000}"/>
    <cellStyle name="Jelölőszín (2)" xfId="64" xr:uid="{00000000-0005-0000-0000-00003F000000}"/>
    <cellStyle name="Jelölőszín (2) 2" xfId="95" xr:uid="{00000000-0005-0000-0000-000023000000}"/>
    <cellStyle name="Jelölőszín (3)" xfId="65" xr:uid="{00000000-0005-0000-0000-000040000000}"/>
    <cellStyle name="Jelölőszín (3) 2" xfId="96" xr:uid="{00000000-0005-0000-0000-000024000000}"/>
    <cellStyle name="Jelölőszín (4)" xfId="66" xr:uid="{00000000-0005-0000-0000-000041000000}"/>
    <cellStyle name="Jelölőszín (4) 2" xfId="97" xr:uid="{00000000-0005-0000-0000-000025000000}"/>
    <cellStyle name="Jelölőszín (5)" xfId="67" xr:uid="{00000000-0005-0000-0000-000042000000}"/>
    <cellStyle name="Jelölőszín (5) 2" xfId="98" xr:uid="{00000000-0005-0000-0000-000026000000}"/>
    <cellStyle name="Jelölőszín (6)" xfId="68" xr:uid="{00000000-0005-0000-0000-000043000000}"/>
    <cellStyle name="Jelölőszín (6) 2" xfId="99" xr:uid="{00000000-0005-0000-0000-000027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ál 2" xfId="93" xr:uid="{00000000-0005-0000-0000-00006D000000}"/>
    <cellStyle name="Normál_2011 ktv. táblák" xfId="74" xr:uid="{00000000-0005-0000-0000-00004A000000}"/>
    <cellStyle name="Normál_9702KV1_2011 ktv. táblák" xfId="75" xr:uid="{00000000-0005-0000-0000-00004B000000}"/>
    <cellStyle name="Normál_Adósságszolgálat 2012 Brigi" xfId="76" xr:uid="{00000000-0005-0000-0000-00004C000000}"/>
    <cellStyle name="Normál_Beruh.felú-átadott-átvett" xfId="77" xr:uid="{00000000-0005-0000-0000-00004D000000}"/>
    <cellStyle name="Normál_Brigitől kisebbségek" xfId="78" xr:uid="{00000000-0005-0000-0000-00004E000000}"/>
    <cellStyle name="Normál_Közös Hivatal szakfeladatosa" xfId="79" xr:uid="{00000000-0005-0000-0000-00004F000000}"/>
    <cellStyle name="Normál_KTGVET98" xfId="80" xr:uid="{00000000-0005-0000-0000-000050000000}"/>
    <cellStyle name="Normal_KTRSZJ" xfId="101" xr:uid="{8E72D58E-5D3C-40A8-85A8-28188E1D829B}"/>
    <cellStyle name="Normál_Munkafüzet1" xfId="81" xr:uid="{00000000-0005-0000-0000-000051000000}"/>
    <cellStyle name="Normál_Táblák-1" xfId="82" xr:uid="{00000000-0005-0000-0000-000052000000}"/>
    <cellStyle name="Note" xfId="83" xr:uid="{00000000-0005-0000-0000-000053000000}"/>
    <cellStyle name="Output" xfId="84" xr:uid="{00000000-0005-0000-0000-000054000000}"/>
    <cellStyle name="Összesen" xfId="85" builtinId="25" customBuiltin="1"/>
    <cellStyle name="Rossz" xfId="86" builtinId="27" customBuiltin="1"/>
    <cellStyle name="Semleges" xfId="87" builtinId="28" customBuiltin="1"/>
    <cellStyle name="Számítás" xfId="88" builtinId="22" customBuiltin="1"/>
    <cellStyle name="Százalék" xfId="92" builtinId="5"/>
    <cellStyle name="TableStyleLight1" xfId="100" xr:uid="{00000000-0005-0000-0000-000037000000}"/>
    <cellStyle name="Title" xfId="89" xr:uid="{00000000-0005-0000-0000-00005A000000}"/>
    <cellStyle name="Total" xfId="90" xr:uid="{00000000-0005-0000-0000-00005B000000}"/>
    <cellStyle name="Warning Text" xfId="91" xr:uid="{00000000-0005-0000-0000-00005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OMBOR~1\LOCALS~1\Temp\2012.%20&#233;vi%20k&#246;lts&#233;gvet&#233;si%20t&#225;bl&#225;k%202010.01.05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SOMBO~1\LOCALS~1\Temp\zomborimonika\Dokumentumok\el&#337;terjeszt&#233;sek\2011\November\Koncepci&#243;\Koncepci&#243;%20sz&#246;veg%20&#233;s%20t&#225;bla\Barbara\Exceleim\Buboros%20t&#225;b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SOMBO~1\LOCALS~1\Temp\Local%20Settings\Temp\2012.%20&#233;vi%20k&#246;lts&#233;gvet&#233;si%20t&#225;bl&#225;k%202010.01.05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SOMBO~1\LOCALS~1\Temp\DOCUME~1\ZSOMBO~1\LOCALS~1\Temp\DOCUME~1\ZSOMBO~1\LOCALS~1\Temp\Barbara\10.%20mell&#233;klet%20Ic&#225;nak%20(%20cellat&#246;rl&#337;s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SOMBO~1\LOCALS~1\Temp\2012.%20k&#246;lts&#233;gvet&#233;si%20t&#225;bl&#225;k%202012%2002%2006-2(K&#246;tv&#233;nyes%20t&#225;bl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sz. melléklet"/>
      <sheetName val="1.a1.b. melléklet"/>
      <sheetName val="2. sz. melléklet"/>
      <sheetName val="3.sz. melléklet"/>
      <sheetName val="4. sz. melléklet"/>
      <sheetName val="5. sz. melléklet"/>
      <sheetName val="6. sz. melléklet"/>
      <sheetName val="8. sz. melléklet"/>
      <sheetName val="9. sz. melléklet"/>
      <sheetName val="10. sz. melléklet"/>
      <sheetName val="11. sz. melléklet"/>
      <sheetName val="12. sz. melléklet"/>
      <sheetName val="13. sz. melléklet"/>
      <sheetName val="14. sz. melléklet"/>
      <sheetName val="15. sz. melléklet"/>
      <sheetName val="16. sz. melléklet"/>
      <sheetName val="17.sz. melléklet"/>
      <sheetName val="17.a. 17.b. sz. melléklet"/>
      <sheetName val="18. sz. melléklet"/>
      <sheetName val="Kiadások elemzé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sz. mellékl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sz. mellékle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sz. mellékle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sz. melléklet"/>
      <sheetName val="1.a. 1.b. melléklet"/>
      <sheetName val="2. sz. melléklet"/>
      <sheetName val="3.sz. melléklet"/>
      <sheetName val="4.A sz. melléklet"/>
      <sheetName val="4.B-C. sz. melléklet"/>
      <sheetName val="5. sz. melléklet"/>
      <sheetName val="6. sz. melléklet"/>
      <sheetName val="7. sz. melléklet"/>
      <sheetName val="8. sz. melléklet"/>
      <sheetName val="9. sz. melléklet"/>
      <sheetName val="10. sz. melléklet"/>
      <sheetName val="10-a.sz. melléklet"/>
      <sheetName val="11. sz. melléklet"/>
      <sheetName val="12. sz. melléklet"/>
      <sheetName val="13. sz. melléklet"/>
      <sheetName val="14. sz. melléklet"/>
      <sheetName val="15. sz. melléklet"/>
      <sheetName val="16.sz. melléklet"/>
      <sheetName val="17.a. 17.b. sz. melléklet"/>
      <sheetName val="18."/>
      <sheetName val="19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80"/>
  <sheetViews>
    <sheetView tabSelected="1" zoomScale="90" zoomScaleNormal="90" zoomScaleSheetLayoutView="100" workbookViewId="0">
      <selection activeCell="J69" sqref="J69"/>
    </sheetView>
  </sheetViews>
  <sheetFormatPr defaultRowHeight="13.5" x14ac:dyDescent="0.25"/>
  <cols>
    <col min="1" max="1" width="6.140625" style="27" customWidth="1"/>
    <col min="2" max="2" width="61.5703125" style="27" customWidth="1"/>
    <col min="3" max="3" width="11.42578125" style="32" customWidth="1"/>
    <col min="4" max="4" width="12.42578125" style="32" customWidth="1"/>
    <col min="5" max="6" width="12.5703125" style="32" customWidth="1"/>
    <col min="7" max="7" width="6.140625" style="27" customWidth="1"/>
    <col min="8" max="8" width="57.140625" style="27" customWidth="1"/>
    <col min="9" max="9" width="11.42578125" style="32" customWidth="1"/>
    <col min="10" max="10" width="12.28515625" style="27" customWidth="1"/>
    <col min="11" max="12" width="12.42578125" style="27" customWidth="1"/>
    <col min="13" max="16384" width="9.140625" style="27"/>
  </cols>
  <sheetData>
    <row r="1" spans="1:12" x14ac:dyDescent="0.25">
      <c r="A1" s="29"/>
    </row>
    <row r="2" spans="1:12" ht="19.5" customHeight="1" x14ac:dyDescent="0.25">
      <c r="A2" s="590" t="s">
        <v>598</v>
      </c>
      <c r="B2" s="590"/>
      <c r="C2" s="590"/>
      <c r="D2" s="590"/>
      <c r="E2" s="590"/>
      <c r="F2" s="590"/>
      <c r="G2" s="590"/>
      <c r="H2" s="590"/>
      <c r="I2" s="590"/>
      <c r="J2" s="591"/>
      <c r="K2" s="591"/>
    </row>
    <row r="3" spans="1:12" ht="14.25" thickBot="1" x14ac:dyDescent="0.3">
      <c r="G3" s="32"/>
      <c r="H3" s="32"/>
    </row>
    <row r="4" spans="1:12" ht="13.5" customHeight="1" x14ac:dyDescent="0.25">
      <c r="A4" s="599" t="s">
        <v>137</v>
      </c>
      <c r="B4" s="600"/>
      <c r="C4" s="600"/>
      <c r="D4" s="601"/>
      <c r="E4" s="601"/>
      <c r="F4" s="199"/>
      <c r="G4" s="602" t="s">
        <v>138</v>
      </c>
      <c r="H4" s="602"/>
      <c r="I4" s="602"/>
      <c r="J4" s="603"/>
      <c r="K4" s="603"/>
      <c r="L4" s="160"/>
    </row>
    <row r="5" spans="1:12" ht="14.25" customHeight="1" thickBot="1" x14ac:dyDescent="0.3">
      <c r="A5" s="597" t="s">
        <v>96</v>
      </c>
      <c r="B5" s="598"/>
      <c r="C5" s="33" t="s">
        <v>101</v>
      </c>
      <c r="D5" s="33" t="s">
        <v>202</v>
      </c>
      <c r="E5" s="33" t="s">
        <v>183</v>
      </c>
      <c r="F5" s="33" t="s">
        <v>281</v>
      </c>
      <c r="G5" s="598" t="s">
        <v>96</v>
      </c>
      <c r="H5" s="598"/>
      <c r="I5" s="33" t="s">
        <v>97</v>
      </c>
      <c r="J5" s="34" t="s">
        <v>202</v>
      </c>
      <c r="K5" s="34" t="s">
        <v>183</v>
      </c>
      <c r="L5" s="202" t="s">
        <v>281</v>
      </c>
    </row>
    <row r="6" spans="1:12" ht="13.5" customHeight="1" x14ac:dyDescent="0.25">
      <c r="A6" s="200" t="s">
        <v>65</v>
      </c>
      <c r="B6" s="201"/>
      <c r="C6" s="36">
        <v>392479</v>
      </c>
      <c r="D6" s="36">
        <v>404026</v>
      </c>
      <c r="E6" s="36">
        <v>404026</v>
      </c>
      <c r="F6" s="208">
        <f>(E6/D6)</f>
        <v>1</v>
      </c>
      <c r="G6" s="201" t="s">
        <v>28</v>
      </c>
      <c r="H6" s="35"/>
      <c r="I6" s="36">
        <v>384882</v>
      </c>
      <c r="J6" s="36">
        <v>421402</v>
      </c>
      <c r="K6" s="36">
        <v>411489</v>
      </c>
      <c r="L6" s="209">
        <f>(K6/J6)</f>
        <v>0.97647614391958271</v>
      </c>
    </row>
    <row r="7" spans="1:12" ht="13.5" customHeight="1" x14ac:dyDescent="0.25">
      <c r="A7" s="37"/>
      <c r="B7" s="30" t="s">
        <v>121</v>
      </c>
      <c r="C7" s="28">
        <v>392479</v>
      </c>
      <c r="D7" s="28">
        <v>404026</v>
      </c>
      <c r="E7" s="28">
        <v>404026</v>
      </c>
      <c r="F7" s="208">
        <f>(E7/D7)</f>
        <v>1</v>
      </c>
      <c r="G7" s="31"/>
      <c r="H7" s="30"/>
      <c r="I7" s="40"/>
      <c r="J7" s="28"/>
      <c r="K7" s="28"/>
      <c r="L7" s="209"/>
    </row>
    <row r="8" spans="1:12" ht="12.75" customHeight="1" x14ac:dyDescent="0.25">
      <c r="A8" s="41"/>
      <c r="B8" s="28" t="s">
        <v>119</v>
      </c>
      <c r="C8" s="28"/>
      <c r="D8" s="28"/>
      <c r="E8" s="28"/>
      <c r="F8" s="208"/>
      <c r="G8" s="30"/>
      <c r="H8" s="30"/>
      <c r="I8" s="28"/>
      <c r="J8" s="28"/>
      <c r="K8" s="28"/>
      <c r="L8" s="209"/>
    </row>
    <row r="9" spans="1:12" x14ac:dyDescent="0.25">
      <c r="A9" s="37"/>
      <c r="B9" s="42" t="s">
        <v>67</v>
      </c>
      <c r="C9" s="28"/>
      <c r="D9" s="28"/>
      <c r="E9" s="28"/>
      <c r="F9" s="208"/>
      <c r="G9" s="31" t="s">
        <v>129</v>
      </c>
      <c r="H9" s="30"/>
      <c r="I9" s="40">
        <v>54446</v>
      </c>
      <c r="J9" s="40">
        <v>55820</v>
      </c>
      <c r="K9" s="40">
        <v>51537</v>
      </c>
      <c r="L9" s="209">
        <f>(K9/J9)</f>
        <v>0.92327122895019709</v>
      </c>
    </row>
    <row r="10" spans="1:12" ht="13.5" customHeight="1" x14ac:dyDescent="0.25">
      <c r="A10" s="37"/>
      <c r="B10" s="42"/>
      <c r="C10" s="28"/>
      <c r="D10" s="28"/>
      <c r="E10" s="28"/>
      <c r="F10" s="208"/>
      <c r="G10" s="30"/>
      <c r="H10" s="30"/>
      <c r="I10" s="28"/>
      <c r="J10" s="28"/>
      <c r="K10" s="28"/>
      <c r="L10" s="209"/>
    </row>
    <row r="11" spans="1:12" x14ac:dyDescent="0.25">
      <c r="A11" s="43" t="s">
        <v>68</v>
      </c>
      <c r="B11" s="44"/>
      <c r="C11" s="40">
        <v>19800</v>
      </c>
      <c r="D11" s="40">
        <v>25639</v>
      </c>
      <c r="E11" s="40">
        <v>25639</v>
      </c>
      <c r="F11" s="208">
        <f>(E11/D11)</f>
        <v>1</v>
      </c>
      <c r="G11" s="30"/>
      <c r="H11" s="30"/>
      <c r="I11" s="28"/>
      <c r="J11" s="28"/>
      <c r="K11" s="28"/>
      <c r="L11" s="209"/>
    </row>
    <row r="12" spans="1:12" x14ac:dyDescent="0.25">
      <c r="A12" s="43"/>
      <c r="B12" s="45" t="s">
        <v>199</v>
      </c>
      <c r="C12" s="28">
        <v>19800</v>
      </c>
      <c r="D12" s="28">
        <v>25639</v>
      </c>
      <c r="E12" s="28">
        <v>25639</v>
      </c>
      <c r="F12" s="208">
        <f>(E12/D12)</f>
        <v>1</v>
      </c>
      <c r="G12" s="589" t="s">
        <v>30</v>
      </c>
      <c r="H12" s="594"/>
      <c r="I12" s="40">
        <v>201194</v>
      </c>
      <c r="J12" s="40">
        <v>300185</v>
      </c>
      <c r="K12" s="40">
        <v>270226</v>
      </c>
      <c r="L12" s="209">
        <f>(K12/J12)</f>
        <v>0.90019821110315301</v>
      </c>
    </row>
    <row r="13" spans="1:12" x14ac:dyDescent="0.25">
      <c r="A13" s="37"/>
      <c r="B13" s="30" t="s">
        <v>124</v>
      </c>
      <c r="C13" s="28"/>
      <c r="D13" s="28"/>
      <c r="E13" s="28"/>
      <c r="F13" s="208"/>
      <c r="G13" s="30"/>
      <c r="H13" s="30"/>
      <c r="I13" s="28"/>
      <c r="J13" s="28"/>
      <c r="K13" s="28"/>
      <c r="L13" s="209"/>
    </row>
    <row r="14" spans="1:12" x14ac:dyDescent="0.25">
      <c r="A14" s="37"/>
      <c r="B14" s="30"/>
      <c r="C14" s="28"/>
      <c r="D14" s="28"/>
      <c r="E14" s="28"/>
      <c r="F14" s="208"/>
      <c r="G14" s="30"/>
      <c r="H14" s="30"/>
      <c r="I14" s="30"/>
      <c r="J14" s="28"/>
      <c r="K14" s="28"/>
      <c r="L14" s="209"/>
    </row>
    <row r="15" spans="1:12" x14ac:dyDescent="0.25">
      <c r="A15" s="39" t="s">
        <v>71</v>
      </c>
      <c r="B15" s="30"/>
      <c r="C15" s="40">
        <f>SUM(C16:C19)</f>
        <v>104953</v>
      </c>
      <c r="D15" s="40">
        <f>SUM(D16:D19)</f>
        <v>115460</v>
      </c>
      <c r="E15" s="40">
        <f>SUM(E16:E19)</f>
        <v>112664</v>
      </c>
      <c r="F15" s="208">
        <f>(E15/D15)</f>
        <v>0.97578382123679197</v>
      </c>
      <c r="G15" s="31" t="s">
        <v>37</v>
      </c>
      <c r="H15" s="30"/>
      <c r="I15" s="40">
        <v>5080</v>
      </c>
      <c r="J15" s="40">
        <v>7990</v>
      </c>
      <c r="K15" s="40">
        <v>4653</v>
      </c>
      <c r="L15" s="209">
        <f>(K15/J15)</f>
        <v>0.58235294117647063</v>
      </c>
    </row>
    <row r="16" spans="1:12" x14ac:dyDescent="0.25">
      <c r="A16" s="39"/>
      <c r="B16" s="30" t="s">
        <v>303</v>
      </c>
      <c r="C16" s="28">
        <v>104953</v>
      </c>
      <c r="D16" s="28">
        <v>115460</v>
      </c>
      <c r="E16" s="28">
        <v>112664</v>
      </c>
      <c r="F16" s="208">
        <f>(E16/D16)</f>
        <v>0.97578382123679197</v>
      </c>
      <c r="G16" s="31"/>
      <c r="H16" s="30"/>
      <c r="I16" s="40"/>
      <c r="J16" s="28"/>
      <c r="K16" s="28"/>
      <c r="L16" s="209"/>
    </row>
    <row r="17" spans="1:12" x14ac:dyDescent="0.25">
      <c r="A17" s="37"/>
      <c r="B17" s="30" t="s">
        <v>69</v>
      </c>
      <c r="C17" s="28"/>
      <c r="D17" s="28"/>
      <c r="E17" s="28"/>
      <c r="F17" s="208"/>
      <c r="G17" s="30"/>
      <c r="H17" s="30"/>
      <c r="I17" s="28"/>
      <c r="J17" s="28"/>
      <c r="K17" s="28"/>
      <c r="L17" s="209"/>
    </row>
    <row r="18" spans="1:12" x14ac:dyDescent="0.25">
      <c r="A18" s="37"/>
      <c r="B18" s="30" t="s">
        <v>70</v>
      </c>
      <c r="C18" s="28"/>
      <c r="D18" s="28"/>
      <c r="E18" s="28"/>
      <c r="F18" s="208"/>
      <c r="G18" s="31" t="s">
        <v>117</v>
      </c>
      <c r="H18" s="30"/>
      <c r="I18" s="40">
        <f>SUM(I19:I27)</f>
        <v>92714</v>
      </c>
      <c r="J18" s="40">
        <f t="shared" ref="J18:K18" si="0">SUM(J19:J27)</f>
        <v>275417</v>
      </c>
      <c r="K18" s="40">
        <f t="shared" si="0"/>
        <v>57255</v>
      </c>
      <c r="L18" s="209">
        <f>(K18/J18)</f>
        <v>0.20788477109256145</v>
      </c>
    </row>
    <row r="19" spans="1:12" x14ac:dyDescent="0.25">
      <c r="A19" s="37"/>
      <c r="B19" s="30" t="s">
        <v>25</v>
      </c>
      <c r="C19" s="28"/>
      <c r="D19" s="28"/>
      <c r="E19" s="28"/>
      <c r="F19" s="208"/>
      <c r="G19" s="30"/>
      <c r="H19" s="30" t="s">
        <v>504</v>
      </c>
      <c r="I19" s="28"/>
      <c r="J19" s="28">
        <v>44</v>
      </c>
      <c r="K19" s="28">
        <v>43</v>
      </c>
      <c r="L19" s="209">
        <f>(K19/J19)</f>
        <v>0.97727272727272729</v>
      </c>
    </row>
    <row r="20" spans="1:12" x14ac:dyDescent="0.25">
      <c r="A20" s="39"/>
      <c r="B20" s="31"/>
      <c r="C20" s="40"/>
      <c r="D20" s="40"/>
      <c r="E20" s="40"/>
      <c r="F20" s="208"/>
      <c r="G20" s="30"/>
      <c r="H20" s="30" t="s">
        <v>35</v>
      </c>
      <c r="I20" s="28">
        <v>19012</v>
      </c>
      <c r="J20" s="28">
        <v>19012</v>
      </c>
      <c r="K20" s="28">
        <v>17510</v>
      </c>
      <c r="L20" s="209">
        <f>(K20/J20)</f>
        <v>0.92099726488533562</v>
      </c>
    </row>
    <row r="21" spans="1:12" x14ac:dyDescent="0.25">
      <c r="A21" s="39" t="s">
        <v>142</v>
      </c>
      <c r="B21" s="31"/>
      <c r="C21" s="40">
        <f>SUM(C22:C27)</f>
        <v>187000</v>
      </c>
      <c r="D21" s="40">
        <f>SUM(D22:D27)</f>
        <v>377195</v>
      </c>
      <c r="E21" s="40">
        <f>SUM(E22:E27)</f>
        <v>350604</v>
      </c>
      <c r="F21" s="208">
        <f t="shared" ref="F21:F27" si="1">(E21/D21)</f>
        <v>0.9295033073078911</v>
      </c>
      <c r="G21" s="30"/>
      <c r="H21" s="30" t="s">
        <v>99</v>
      </c>
      <c r="I21" s="28"/>
      <c r="J21" s="28"/>
      <c r="K21" s="28"/>
      <c r="L21" s="209"/>
    </row>
    <row r="22" spans="1:12" ht="14.25" customHeight="1" x14ac:dyDescent="0.25">
      <c r="A22" s="37"/>
      <c r="B22" s="30" t="s">
        <v>73</v>
      </c>
      <c r="C22" s="28">
        <v>6000</v>
      </c>
      <c r="D22" s="28">
        <v>7851</v>
      </c>
      <c r="E22" s="28">
        <v>6898</v>
      </c>
      <c r="F22" s="208">
        <f t="shared" si="1"/>
        <v>0.87861418927525159</v>
      </c>
      <c r="G22" s="30"/>
      <c r="H22" s="46" t="s">
        <v>36</v>
      </c>
      <c r="I22" s="47">
        <v>34000</v>
      </c>
      <c r="J22" s="28">
        <v>216659</v>
      </c>
      <c r="K22" s="28">
        <v>0</v>
      </c>
      <c r="L22" s="209">
        <f t="shared" ref="L21:L22" si="2">(K22/J22)</f>
        <v>0</v>
      </c>
    </row>
    <row r="23" spans="1:12" x14ac:dyDescent="0.25">
      <c r="A23" s="37"/>
      <c r="B23" s="30" t="s">
        <v>280</v>
      </c>
      <c r="C23" s="28">
        <v>180000</v>
      </c>
      <c r="D23" s="28">
        <v>359263</v>
      </c>
      <c r="E23" s="28">
        <v>341110</v>
      </c>
      <c r="F23" s="208">
        <f t="shared" si="1"/>
        <v>0.94947155704873587</v>
      </c>
      <c r="G23" s="30"/>
      <c r="H23" s="48" t="s">
        <v>182</v>
      </c>
      <c r="I23" s="47"/>
      <c r="J23" s="28"/>
      <c r="K23" s="28"/>
      <c r="L23" s="209"/>
    </row>
    <row r="24" spans="1:12" x14ac:dyDescent="0.25">
      <c r="A24" s="37"/>
      <c r="B24" s="49" t="s">
        <v>125</v>
      </c>
      <c r="C24" s="28"/>
      <c r="D24" s="28"/>
      <c r="E24" s="28"/>
      <c r="F24" s="208"/>
      <c r="G24" s="30"/>
      <c r="H24" s="46" t="s">
        <v>53</v>
      </c>
      <c r="I24" s="47"/>
      <c r="J24" s="28"/>
      <c r="K24" s="28"/>
      <c r="L24" s="209"/>
    </row>
    <row r="25" spans="1:12" x14ac:dyDescent="0.25">
      <c r="A25" s="37"/>
      <c r="B25" s="49" t="s">
        <v>297</v>
      </c>
      <c r="C25" s="28"/>
      <c r="D25" s="28"/>
      <c r="E25" s="28"/>
      <c r="F25" s="208"/>
      <c r="G25" s="30"/>
      <c r="H25" s="46"/>
      <c r="I25" s="47"/>
      <c r="J25" s="28"/>
      <c r="K25" s="28"/>
      <c r="L25" s="209"/>
    </row>
    <row r="26" spans="1:12" x14ac:dyDescent="0.25">
      <c r="A26" s="43"/>
      <c r="B26" s="45" t="s">
        <v>316</v>
      </c>
      <c r="C26" s="28"/>
      <c r="D26" s="28"/>
      <c r="E26" s="28"/>
      <c r="F26" s="208"/>
      <c r="G26" s="198"/>
      <c r="H26" s="30" t="s">
        <v>169</v>
      </c>
      <c r="I26" s="28">
        <v>39702</v>
      </c>
      <c r="J26" s="28">
        <v>39702</v>
      </c>
      <c r="K26" s="28">
        <v>39702</v>
      </c>
      <c r="L26" s="209">
        <f t="shared" ref="L26" si="3">(K26/J26)</f>
        <v>1</v>
      </c>
    </row>
    <row r="27" spans="1:12" x14ac:dyDescent="0.25">
      <c r="A27" s="43"/>
      <c r="B27" s="45" t="s">
        <v>304</v>
      </c>
      <c r="C27" s="28">
        <v>1000</v>
      </c>
      <c r="D27" s="28">
        <v>10081</v>
      </c>
      <c r="E27" s="28">
        <v>2596</v>
      </c>
      <c r="F27" s="208">
        <f t="shared" si="1"/>
        <v>0.2575141355024303</v>
      </c>
      <c r="G27" s="30"/>
      <c r="H27" s="30"/>
      <c r="I27" s="28"/>
      <c r="J27" s="28"/>
      <c r="K27" s="28"/>
      <c r="L27" s="209"/>
    </row>
    <row r="28" spans="1:12" ht="12.75" customHeight="1" x14ac:dyDescent="0.25">
      <c r="A28" s="39" t="s">
        <v>79</v>
      </c>
      <c r="B28" s="30"/>
      <c r="C28" s="40">
        <f>SUM(C29:C37)</f>
        <v>26800</v>
      </c>
      <c r="D28" s="40">
        <f>SUM(D29:D38)</f>
        <v>37337</v>
      </c>
      <c r="E28" s="40">
        <f>SUM(E29:E38)</f>
        <v>37275</v>
      </c>
      <c r="F28" s="208">
        <f>(E28/D28)</f>
        <v>0.99833944880413528</v>
      </c>
      <c r="G28" s="31" t="s">
        <v>118</v>
      </c>
      <c r="H28" s="30"/>
      <c r="I28" s="40">
        <v>774458</v>
      </c>
      <c r="J28" s="40">
        <v>380137</v>
      </c>
      <c r="K28" s="40">
        <v>286632</v>
      </c>
      <c r="L28" s="209">
        <f>(K28/J28)</f>
        <v>0.75402289174692283</v>
      </c>
    </row>
    <row r="29" spans="1:12" x14ac:dyDescent="0.25">
      <c r="A29" s="37"/>
      <c r="B29" s="30" t="s">
        <v>197</v>
      </c>
      <c r="C29" s="28">
        <v>0</v>
      </c>
      <c r="D29" s="28">
        <v>9</v>
      </c>
      <c r="E29" s="28">
        <v>9</v>
      </c>
      <c r="F29" s="208">
        <f>(E29/D29)</f>
        <v>1</v>
      </c>
      <c r="G29" s="30"/>
      <c r="H29" s="30"/>
      <c r="I29" s="28"/>
      <c r="J29" s="28"/>
      <c r="K29" s="28"/>
      <c r="L29" s="209"/>
    </row>
    <row r="30" spans="1:12" x14ac:dyDescent="0.25">
      <c r="A30" s="37"/>
      <c r="B30" s="30" t="s">
        <v>44</v>
      </c>
      <c r="C30" s="28">
        <v>15000</v>
      </c>
      <c r="D30" s="28">
        <v>18429</v>
      </c>
      <c r="E30" s="28">
        <v>18429</v>
      </c>
      <c r="F30" s="208">
        <f>(E30/D30)</f>
        <v>1</v>
      </c>
      <c r="G30" s="30"/>
      <c r="H30" s="30"/>
      <c r="I30" s="28"/>
      <c r="J30" s="28"/>
      <c r="K30" s="28"/>
      <c r="L30" s="209"/>
    </row>
    <row r="31" spans="1:12" x14ac:dyDescent="0.25">
      <c r="A31" s="37"/>
      <c r="B31" s="30" t="s">
        <v>170</v>
      </c>
      <c r="C31" s="28"/>
      <c r="D31" s="28"/>
      <c r="E31" s="28"/>
      <c r="F31" s="208"/>
      <c r="G31" s="31" t="s">
        <v>120</v>
      </c>
      <c r="H31" s="30"/>
      <c r="I31" s="40">
        <v>170525</v>
      </c>
      <c r="J31" s="40">
        <v>155945</v>
      </c>
      <c r="K31" s="40">
        <v>152174</v>
      </c>
      <c r="L31" s="209">
        <f>(K31/J31)</f>
        <v>0.97581839751194333</v>
      </c>
    </row>
    <row r="32" spans="1:12" x14ac:dyDescent="0.25">
      <c r="A32" s="39"/>
      <c r="B32" s="30" t="s">
        <v>45</v>
      </c>
      <c r="C32" s="28"/>
      <c r="D32" s="28"/>
      <c r="E32" s="28"/>
      <c r="F32" s="208"/>
      <c r="G32" s="30"/>
      <c r="H32" s="30"/>
      <c r="I32" s="28"/>
      <c r="J32" s="28"/>
      <c r="K32" s="28"/>
      <c r="L32" s="209"/>
    </row>
    <row r="33" spans="1:12" x14ac:dyDescent="0.25">
      <c r="A33" s="37"/>
      <c r="B33" s="30" t="s">
        <v>81</v>
      </c>
      <c r="C33" s="28">
        <v>5800</v>
      </c>
      <c r="D33" s="28">
        <v>5946</v>
      </c>
      <c r="E33" s="28">
        <v>5884</v>
      </c>
      <c r="F33" s="208">
        <f t="shared" ref="F33:F40" si="4">(E33/D33)</f>
        <v>0.98957282206525399</v>
      </c>
      <c r="G33" s="30"/>
      <c r="H33" s="30"/>
      <c r="I33" s="28"/>
      <c r="J33" s="28"/>
      <c r="K33" s="28"/>
      <c r="L33" s="209"/>
    </row>
    <row r="34" spans="1:12" ht="13.5" customHeight="1" x14ac:dyDescent="0.25">
      <c r="A34" s="37"/>
      <c r="B34" s="30" t="s">
        <v>116</v>
      </c>
      <c r="C34" s="28">
        <v>2300</v>
      </c>
      <c r="D34" s="28">
        <v>2591</v>
      </c>
      <c r="E34" s="28">
        <v>2591</v>
      </c>
      <c r="F34" s="208">
        <f t="shared" si="4"/>
        <v>1</v>
      </c>
      <c r="G34" s="31" t="s">
        <v>56</v>
      </c>
      <c r="H34" s="30"/>
      <c r="I34" s="40"/>
      <c r="J34" s="40">
        <v>414838</v>
      </c>
      <c r="K34" s="40">
        <v>414838</v>
      </c>
      <c r="L34" s="209">
        <f t="shared" ref="L32:L34" si="5">(K34/J34)</f>
        <v>1</v>
      </c>
    </row>
    <row r="35" spans="1:12" ht="13.5" customHeight="1" x14ac:dyDescent="0.25">
      <c r="A35" s="37"/>
      <c r="B35" s="30" t="s">
        <v>595</v>
      </c>
      <c r="C35" s="28">
        <v>1200</v>
      </c>
      <c r="D35" s="28">
        <v>369</v>
      </c>
      <c r="E35" s="28">
        <v>369</v>
      </c>
      <c r="F35" s="208">
        <f t="shared" si="4"/>
        <v>1</v>
      </c>
      <c r="G35" s="31"/>
      <c r="H35" s="30"/>
      <c r="I35" s="40"/>
      <c r="J35" s="40"/>
      <c r="K35" s="40"/>
      <c r="L35" s="209"/>
    </row>
    <row r="36" spans="1:12" x14ac:dyDescent="0.25">
      <c r="A36" s="37"/>
      <c r="B36" s="49" t="s">
        <v>126</v>
      </c>
      <c r="C36" s="28">
        <v>2500</v>
      </c>
      <c r="D36" s="28">
        <v>20</v>
      </c>
      <c r="E36" s="28">
        <v>20</v>
      </c>
      <c r="F36" s="208">
        <f t="shared" si="4"/>
        <v>1</v>
      </c>
      <c r="G36" s="30"/>
      <c r="H36" s="30" t="s">
        <v>33</v>
      </c>
      <c r="I36" s="28"/>
      <c r="J36" s="28"/>
      <c r="K36" s="28"/>
      <c r="L36" s="209"/>
    </row>
    <row r="37" spans="1:12" x14ac:dyDescent="0.25">
      <c r="A37" s="37"/>
      <c r="B37" s="49" t="s">
        <v>105</v>
      </c>
      <c r="C37" s="28"/>
      <c r="D37" s="28">
        <v>7480</v>
      </c>
      <c r="E37" s="28">
        <v>7480</v>
      </c>
      <c r="F37" s="208">
        <f t="shared" si="4"/>
        <v>1</v>
      </c>
      <c r="G37" s="30"/>
      <c r="H37" s="30" t="s">
        <v>34</v>
      </c>
      <c r="I37" s="28"/>
      <c r="J37" s="28"/>
      <c r="K37" s="28"/>
      <c r="L37" s="209"/>
    </row>
    <row r="38" spans="1:12" ht="12.75" customHeight="1" x14ac:dyDescent="0.25">
      <c r="A38" s="39"/>
      <c r="B38" s="30" t="s">
        <v>305</v>
      </c>
      <c r="C38" s="28"/>
      <c r="D38" s="28">
        <v>2493</v>
      </c>
      <c r="E38" s="28">
        <v>2493</v>
      </c>
      <c r="F38" s="208">
        <f t="shared" si="4"/>
        <v>1</v>
      </c>
      <c r="G38" s="30"/>
      <c r="H38" s="30" t="s">
        <v>57</v>
      </c>
      <c r="I38" s="28"/>
      <c r="J38" s="28"/>
      <c r="K38" s="28"/>
      <c r="L38" s="209"/>
    </row>
    <row r="39" spans="1:12" ht="12.75" customHeight="1" x14ac:dyDescent="0.25">
      <c r="A39" s="39" t="s">
        <v>83</v>
      </c>
      <c r="B39" s="30"/>
      <c r="C39" s="40">
        <f>SUM(C40:C41)</f>
        <v>0</v>
      </c>
      <c r="D39" s="40">
        <f>SUM(D40:D41)</f>
        <v>5881</v>
      </c>
      <c r="E39" s="40">
        <f>SUM(E40:E41)</f>
        <v>5735</v>
      </c>
      <c r="F39" s="208">
        <f t="shared" si="4"/>
        <v>0.97517429008671996</v>
      </c>
      <c r="G39" s="30"/>
      <c r="H39" s="30" t="s">
        <v>132</v>
      </c>
      <c r="I39" s="28"/>
      <c r="J39" s="28"/>
      <c r="K39" s="28"/>
      <c r="L39" s="209"/>
    </row>
    <row r="40" spans="1:12" ht="12.75" customHeight="1" x14ac:dyDescent="0.25">
      <c r="A40" s="39"/>
      <c r="B40" s="30" t="s">
        <v>200</v>
      </c>
      <c r="C40" s="28">
        <v>0</v>
      </c>
      <c r="D40" s="28">
        <v>5881</v>
      </c>
      <c r="E40" s="28">
        <v>5735</v>
      </c>
      <c r="F40" s="208">
        <f t="shared" si="4"/>
        <v>0.97517429008671996</v>
      </c>
      <c r="G40" s="30"/>
      <c r="H40" s="46" t="s">
        <v>58</v>
      </c>
      <c r="I40" s="47"/>
      <c r="J40" s="47"/>
      <c r="K40" s="47"/>
      <c r="L40" s="209"/>
    </row>
    <row r="41" spans="1:12" ht="12.75" customHeight="1" x14ac:dyDescent="0.25">
      <c r="A41" s="39"/>
      <c r="B41" s="30" t="s">
        <v>201</v>
      </c>
      <c r="C41" s="28"/>
      <c r="D41" s="28"/>
      <c r="E41" s="28"/>
      <c r="F41" s="208"/>
      <c r="G41" s="30"/>
      <c r="H41" s="46" t="s">
        <v>59</v>
      </c>
      <c r="I41" s="47"/>
      <c r="J41" s="47"/>
      <c r="K41" s="47"/>
      <c r="L41" s="209"/>
    </row>
    <row r="42" spans="1:12" ht="12.75" customHeight="1" x14ac:dyDescent="0.25">
      <c r="A42" s="39"/>
      <c r="B42" s="30"/>
      <c r="C42" s="28"/>
      <c r="D42" s="28"/>
      <c r="E42" s="28"/>
      <c r="F42" s="208"/>
      <c r="G42" s="30"/>
      <c r="H42" s="46" t="s">
        <v>60</v>
      </c>
      <c r="I42" s="47"/>
      <c r="J42" s="47"/>
      <c r="K42" s="47"/>
      <c r="L42" s="209"/>
    </row>
    <row r="43" spans="1:12" ht="12.75" customHeight="1" x14ac:dyDescent="0.25">
      <c r="A43" s="39" t="s">
        <v>84</v>
      </c>
      <c r="B43" s="30"/>
      <c r="C43" s="40">
        <f>SUM(C44:C46)</f>
        <v>0</v>
      </c>
      <c r="D43" s="40">
        <f>SUM(D44:D46)</f>
        <v>740</v>
      </c>
      <c r="E43" s="40">
        <f>SUM(E44:E46)</f>
        <v>740</v>
      </c>
      <c r="F43" s="208">
        <v>1</v>
      </c>
      <c r="G43" s="30"/>
      <c r="H43" s="46"/>
      <c r="I43" s="47"/>
      <c r="J43" s="47"/>
      <c r="K43" s="47"/>
      <c r="L43" s="209"/>
    </row>
    <row r="44" spans="1:12" ht="12.75" customHeight="1" x14ac:dyDescent="0.25">
      <c r="A44" s="37"/>
      <c r="B44" s="30" t="s">
        <v>127</v>
      </c>
      <c r="C44" s="28"/>
      <c r="D44" s="28">
        <v>240</v>
      </c>
      <c r="E44" s="28">
        <v>240</v>
      </c>
      <c r="F44" s="208">
        <v>1</v>
      </c>
      <c r="G44" s="30"/>
      <c r="H44" s="46"/>
      <c r="I44" s="47"/>
      <c r="J44" s="47"/>
      <c r="K44" s="47"/>
      <c r="L44" s="209"/>
    </row>
    <row r="45" spans="1:12" ht="12.75" customHeight="1" x14ac:dyDescent="0.25">
      <c r="A45" s="37"/>
      <c r="B45" s="30" t="s">
        <v>86</v>
      </c>
      <c r="C45" s="28">
        <v>0</v>
      </c>
      <c r="D45" s="28">
        <v>500</v>
      </c>
      <c r="E45" s="28">
        <v>500</v>
      </c>
      <c r="F45" s="208">
        <v>1</v>
      </c>
      <c r="G45" s="30"/>
      <c r="H45" s="46"/>
      <c r="I45" s="47"/>
      <c r="J45" s="47"/>
      <c r="K45" s="47"/>
      <c r="L45" s="209"/>
    </row>
    <row r="46" spans="1:12" ht="12.75" customHeight="1" x14ac:dyDescent="0.25">
      <c r="A46" s="50"/>
      <c r="B46" s="45" t="s">
        <v>128</v>
      </c>
      <c r="C46" s="28"/>
      <c r="D46" s="28"/>
      <c r="E46" s="28"/>
      <c r="F46" s="208"/>
      <c r="G46" s="30"/>
      <c r="H46" s="30"/>
      <c r="I46" s="28"/>
      <c r="J46" s="28"/>
      <c r="K46" s="28"/>
      <c r="L46" s="209"/>
    </row>
    <row r="47" spans="1:12" ht="12.75" customHeight="1" x14ac:dyDescent="0.25">
      <c r="A47" s="37"/>
      <c r="B47" s="30"/>
      <c r="C47" s="28"/>
      <c r="D47" s="28"/>
      <c r="E47" s="28"/>
      <c r="F47" s="208"/>
      <c r="G47" s="30"/>
      <c r="H47" s="30"/>
      <c r="I47" s="28"/>
      <c r="J47" s="28"/>
      <c r="K47" s="28"/>
      <c r="L47" s="209"/>
    </row>
    <row r="48" spans="1:12" x14ac:dyDescent="0.25">
      <c r="A48" s="39" t="s">
        <v>87</v>
      </c>
      <c r="B48" s="30"/>
      <c r="C48" s="40">
        <f>SUM(C49:C50)</f>
        <v>240</v>
      </c>
      <c r="D48" s="40">
        <f>SUM(D49:D50)</f>
        <v>441</v>
      </c>
      <c r="E48" s="40">
        <f>SUM(E49:E50)</f>
        <v>131</v>
      </c>
      <c r="F48" s="208">
        <f>(E48/D48)</f>
        <v>0.29705215419501135</v>
      </c>
      <c r="G48" s="30"/>
      <c r="H48" s="30"/>
      <c r="I48" s="28"/>
      <c r="J48" s="28"/>
      <c r="K48" s="28"/>
      <c r="L48" s="209"/>
    </row>
    <row r="49" spans="1:12" ht="12.75" customHeight="1" x14ac:dyDescent="0.25">
      <c r="A49" s="37"/>
      <c r="B49" s="30" t="s">
        <v>88</v>
      </c>
      <c r="C49" s="28"/>
      <c r="D49" s="28"/>
      <c r="E49" s="28"/>
      <c r="F49" s="208"/>
      <c r="G49" s="30"/>
      <c r="H49" s="30"/>
      <c r="I49" s="28"/>
      <c r="J49" s="28"/>
      <c r="K49" s="28"/>
      <c r="L49" s="209"/>
    </row>
    <row r="50" spans="1:12" ht="12.75" customHeight="1" x14ac:dyDescent="0.25">
      <c r="A50" s="37"/>
      <c r="B50" s="30" t="s">
        <v>89</v>
      </c>
      <c r="C50" s="28">
        <v>240</v>
      </c>
      <c r="D50" s="28">
        <v>441</v>
      </c>
      <c r="E50" s="28">
        <v>131</v>
      </c>
      <c r="F50" s="208">
        <f t="shared" ref="F50" si="6">(E50/D50)</f>
        <v>0.29705215419501135</v>
      </c>
      <c r="G50" s="30"/>
      <c r="H50" s="30"/>
      <c r="I50" s="28"/>
      <c r="J50" s="28"/>
      <c r="K50" s="28"/>
      <c r="L50" s="209"/>
    </row>
    <row r="51" spans="1:12" ht="12.75" customHeight="1" x14ac:dyDescent="0.25">
      <c r="A51" s="37"/>
      <c r="B51" s="30"/>
      <c r="C51" s="28"/>
      <c r="D51" s="28"/>
      <c r="E51" s="28"/>
      <c r="F51" s="208"/>
      <c r="G51" s="30"/>
      <c r="H51" s="30"/>
      <c r="I51" s="28"/>
      <c r="J51" s="28"/>
      <c r="K51" s="28"/>
      <c r="L51" s="209"/>
    </row>
    <row r="52" spans="1:12" ht="18.75" customHeight="1" x14ac:dyDescent="0.3">
      <c r="A52" s="51" t="s">
        <v>110</v>
      </c>
      <c r="B52" s="52"/>
      <c r="C52" s="40">
        <f>SUM(C6,C11,C15,C21,C28,C39,C43,C48)</f>
        <v>731272</v>
      </c>
      <c r="D52" s="40">
        <f>SUM(D6,D11,D15,D21,D28,D39,D43,D48)</f>
        <v>966719</v>
      </c>
      <c r="E52" s="40">
        <f>SUM(E6,E11,E15,E21,E28,E39,E43,E48)</f>
        <v>936814</v>
      </c>
      <c r="F52" s="208">
        <f>(E52/D52)</f>
        <v>0.96906546783501724</v>
      </c>
      <c r="G52" s="589" t="s">
        <v>111</v>
      </c>
      <c r="H52" s="594"/>
      <c r="I52" s="40">
        <f>SUM(I6+I9+I12+I15+I18+I28+I31+I34)</f>
        <v>1683299</v>
      </c>
      <c r="J52" s="40">
        <f>SUM(J6+J9+J12+J15+J18+J28+J31+J34+J38)</f>
        <v>2011734</v>
      </c>
      <c r="K52" s="40">
        <f>SUM(K6+K9+K12+K15+K18+K28+K31+K34+K38)</f>
        <v>1648804</v>
      </c>
      <c r="L52" s="209">
        <f>(K52/J52)</f>
        <v>0.8195934452566791</v>
      </c>
    </row>
    <row r="53" spans="1:12" ht="12.75" customHeight="1" x14ac:dyDescent="0.25">
      <c r="A53" s="37"/>
      <c r="B53" s="30"/>
      <c r="C53" s="28"/>
      <c r="D53" s="28"/>
      <c r="E53" s="28"/>
      <c r="F53" s="208"/>
      <c r="G53" s="30"/>
      <c r="H53" s="30"/>
      <c r="I53" s="28"/>
      <c r="J53" s="28"/>
      <c r="K53" s="28"/>
      <c r="L53" s="209"/>
    </row>
    <row r="54" spans="1:12" ht="12.75" customHeight="1" x14ac:dyDescent="0.25">
      <c r="A54" s="53" t="s">
        <v>122</v>
      </c>
      <c r="B54" s="44"/>
      <c r="C54" s="40">
        <f>(C52-I52)</f>
        <v>-952027</v>
      </c>
      <c r="D54" s="40">
        <f>(D52-J52)</f>
        <v>-1045015</v>
      </c>
      <c r="E54" s="40">
        <f>(E52-K52)</f>
        <v>-711990</v>
      </c>
      <c r="F54" s="208">
        <f>(E54/D54)</f>
        <v>0.68132036382252892</v>
      </c>
      <c r="G54" s="30"/>
      <c r="H54" s="30"/>
      <c r="I54" s="28"/>
      <c r="J54" s="28"/>
      <c r="K54" s="28"/>
      <c r="L54" s="209"/>
    </row>
    <row r="55" spans="1:12" ht="12.75" customHeight="1" x14ac:dyDescent="0.25">
      <c r="A55" s="53"/>
      <c r="B55" s="44"/>
      <c r="C55" s="40"/>
      <c r="D55" s="40"/>
      <c r="E55" s="40"/>
      <c r="F55" s="208"/>
      <c r="G55" s="589" t="s">
        <v>315</v>
      </c>
      <c r="H55" s="594"/>
      <c r="I55" s="40">
        <v>62607</v>
      </c>
      <c r="J55" s="40">
        <v>62607</v>
      </c>
      <c r="K55" s="40">
        <v>62607</v>
      </c>
      <c r="L55" s="209"/>
    </row>
    <row r="56" spans="1:12" ht="15" customHeight="1" x14ac:dyDescent="0.25">
      <c r="A56" s="43" t="s">
        <v>123</v>
      </c>
      <c r="B56" s="44"/>
      <c r="C56" s="40">
        <f>SUM(C57:C59)</f>
        <v>1028000</v>
      </c>
      <c r="D56" s="40">
        <f>SUM(D57:D61)</f>
        <v>1120988</v>
      </c>
      <c r="E56" s="40">
        <f>SUM(E57:E60)</f>
        <v>1120987</v>
      </c>
      <c r="F56" s="208">
        <f>(E56/D56)</f>
        <v>0.99999910792979052</v>
      </c>
      <c r="G56" s="31"/>
      <c r="H56" s="54"/>
      <c r="I56" s="40"/>
      <c r="J56" s="40"/>
      <c r="K56" s="40"/>
      <c r="L56" s="209"/>
    </row>
    <row r="57" spans="1:12" ht="12.75" customHeight="1" x14ac:dyDescent="0.25">
      <c r="A57" s="37"/>
      <c r="B57" s="30" t="s">
        <v>107</v>
      </c>
      <c r="C57" s="28">
        <v>968000</v>
      </c>
      <c r="D57" s="28">
        <v>1042368</v>
      </c>
      <c r="E57" s="28">
        <v>1042368</v>
      </c>
      <c r="F57" s="208">
        <f>(E57/D57)</f>
        <v>1</v>
      </c>
      <c r="G57" s="589" t="s">
        <v>179</v>
      </c>
      <c r="H57" s="594"/>
      <c r="I57" s="40"/>
      <c r="J57" s="40"/>
      <c r="K57" s="40"/>
      <c r="L57" s="209"/>
    </row>
    <row r="58" spans="1:12" ht="12.75" customHeight="1" x14ac:dyDescent="0.25">
      <c r="A58" s="37"/>
      <c r="B58" s="55" t="s">
        <v>108</v>
      </c>
      <c r="C58" s="397"/>
      <c r="D58" s="397"/>
      <c r="E58" s="397"/>
      <c r="F58" s="208"/>
      <c r="G58" s="30"/>
      <c r="H58" s="30"/>
      <c r="I58" s="40"/>
      <c r="J58" s="28"/>
      <c r="K58" s="28"/>
      <c r="L58" s="209"/>
    </row>
    <row r="59" spans="1:12" ht="12.75" customHeight="1" x14ac:dyDescent="0.25">
      <c r="A59" s="37"/>
      <c r="B59" s="30" t="s">
        <v>506</v>
      </c>
      <c r="C59" s="397">
        <v>60000</v>
      </c>
      <c r="D59" s="397">
        <v>62607</v>
      </c>
      <c r="E59" s="397">
        <v>62606</v>
      </c>
      <c r="F59" s="208">
        <v>1</v>
      </c>
      <c r="G59" s="589" t="s">
        <v>172</v>
      </c>
      <c r="H59" s="594"/>
      <c r="I59" s="40">
        <v>0</v>
      </c>
      <c r="J59" s="40"/>
      <c r="K59" s="40"/>
      <c r="L59" s="209"/>
    </row>
    <row r="60" spans="1:12" ht="12.75" customHeight="1" x14ac:dyDescent="0.25">
      <c r="A60" s="37"/>
      <c r="B60" s="30" t="s">
        <v>177</v>
      </c>
      <c r="C60" s="397"/>
      <c r="D60" s="397">
        <v>16013</v>
      </c>
      <c r="E60" s="397">
        <v>16013</v>
      </c>
      <c r="F60" s="208">
        <f>(E60/D60)</f>
        <v>1</v>
      </c>
      <c r="G60" s="31"/>
      <c r="H60" s="31"/>
      <c r="I60" s="40"/>
      <c r="J60" s="40"/>
      <c r="K60" s="40"/>
      <c r="L60" s="209"/>
    </row>
    <row r="61" spans="1:12" ht="12.75" customHeight="1" x14ac:dyDescent="0.25">
      <c r="A61" s="588"/>
      <c r="B61" s="589"/>
      <c r="C61" s="397"/>
      <c r="D61" s="397"/>
      <c r="E61" s="398"/>
      <c r="F61" s="208"/>
      <c r="G61" s="589" t="s">
        <v>317</v>
      </c>
      <c r="H61" s="594"/>
      <c r="I61" s="40">
        <v>0</v>
      </c>
      <c r="J61" s="40"/>
      <c r="K61" s="40"/>
      <c r="L61" s="209"/>
    </row>
    <row r="62" spans="1:12" ht="12.75" customHeight="1" x14ac:dyDescent="0.25">
      <c r="A62" s="37"/>
      <c r="B62" s="55"/>
      <c r="C62" s="397"/>
      <c r="D62" s="397"/>
      <c r="E62" s="397"/>
      <c r="F62" s="208"/>
      <c r="G62" s="54"/>
      <c r="H62" s="31"/>
      <c r="I62" s="40"/>
      <c r="J62" s="28"/>
      <c r="K62" s="28"/>
      <c r="L62" s="209"/>
    </row>
    <row r="63" spans="1:12" ht="12.75" customHeight="1" x14ac:dyDescent="0.25">
      <c r="A63" s="595" t="s">
        <v>109</v>
      </c>
      <c r="B63" s="596"/>
      <c r="C63" s="398"/>
      <c r="D63" s="398"/>
      <c r="E63" s="398"/>
      <c r="F63" s="208"/>
      <c r="G63" s="31" t="s">
        <v>131</v>
      </c>
      <c r="H63" s="31"/>
      <c r="I63" s="40"/>
      <c r="J63" s="40"/>
      <c r="K63" s="40"/>
      <c r="L63" s="209"/>
    </row>
    <row r="64" spans="1:12" ht="12.75" customHeight="1" x14ac:dyDescent="0.25">
      <c r="A64" s="56"/>
      <c r="B64" s="55"/>
      <c r="C64" s="28"/>
      <c r="D64" s="28"/>
      <c r="E64" s="28"/>
      <c r="F64" s="208"/>
      <c r="G64" s="54"/>
      <c r="H64" s="31"/>
      <c r="I64" s="40"/>
      <c r="J64" s="28"/>
      <c r="K64" s="28"/>
      <c r="L64" s="209"/>
    </row>
    <row r="65" spans="1:12" ht="12.75" customHeight="1" x14ac:dyDescent="0.25">
      <c r="A65" s="56"/>
      <c r="B65" s="55"/>
      <c r="C65" s="28"/>
      <c r="D65" s="28"/>
      <c r="E65" s="28"/>
      <c r="F65" s="208"/>
      <c r="G65" s="589" t="s">
        <v>178</v>
      </c>
      <c r="H65" s="594"/>
      <c r="I65" s="40">
        <v>13366</v>
      </c>
      <c r="J65" s="40">
        <v>13366</v>
      </c>
      <c r="K65" s="40">
        <v>13366</v>
      </c>
      <c r="L65" s="209">
        <f>(K65/J65)</f>
        <v>1</v>
      </c>
    </row>
    <row r="66" spans="1:12" ht="12.75" customHeight="1" x14ac:dyDescent="0.25">
      <c r="A66" s="56"/>
      <c r="B66" s="55"/>
      <c r="C66" s="28"/>
      <c r="D66" s="28"/>
      <c r="E66" s="28"/>
      <c r="F66" s="208"/>
      <c r="G66" s="54"/>
      <c r="H66" s="31"/>
      <c r="I66" s="40"/>
      <c r="J66" s="28"/>
      <c r="K66" s="28"/>
      <c r="L66" s="209"/>
    </row>
    <row r="67" spans="1:12" ht="15" customHeight="1" x14ac:dyDescent="0.25">
      <c r="A67" s="588" t="s">
        <v>112</v>
      </c>
      <c r="B67" s="594"/>
      <c r="C67" s="40">
        <f>SUM(C56,C63)</f>
        <v>1028000</v>
      </c>
      <c r="D67" s="40">
        <f>SUM(D56)</f>
        <v>1120988</v>
      </c>
      <c r="E67" s="40">
        <f>SUM(E56+E61+E63)</f>
        <v>1120987</v>
      </c>
      <c r="F67" s="208">
        <f>(E67/D67)</f>
        <v>0.99999910792979052</v>
      </c>
      <c r="G67" s="31" t="s">
        <v>113</v>
      </c>
      <c r="H67" s="40"/>
      <c r="I67" s="40">
        <v>75973</v>
      </c>
      <c r="J67" s="40">
        <f>(J55+J65)</f>
        <v>75973</v>
      </c>
      <c r="K67" s="40">
        <f>(K55+K65)</f>
        <v>75973</v>
      </c>
      <c r="L67" s="209">
        <f>(K67/J67)</f>
        <v>1</v>
      </c>
    </row>
    <row r="68" spans="1:12" ht="12.75" customHeight="1" thickBot="1" x14ac:dyDescent="0.3">
      <c r="A68" s="592"/>
      <c r="B68" s="593"/>
      <c r="C68" s="205"/>
      <c r="D68" s="205"/>
      <c r="E68" s="205"/>
      <c r="F68" s="210"/>
      <c r="G68" s="203"/>
      <c r="H68" s="204"/>
      <c r="I68" s="205"/>
      <c r="J68" s="205"/>
      <c r="K68" s="205"/>
      <c r="L68" s="211"/>
    </row>
    <row r="69" spans="1:12" ht="19.5" customHeight="1" thickBot="1" x14ac:dyDescent="0.3">
      <c r="A69" s="206" t="s">
        <v>94</v>
      </c>
      <c r="B69" s="207"/>
      <c r="C69" s="207">
        <f>SUM(C52,C67)</f>
        <v>1759272</v>
      </c>
      <c r="D69" s="207">
        <f>SUM(D52,D67)</f>
        <v>2087707</v>
      </c>
      <c r="E69" s="207">
        <f>SUM(E52,E67)</f>
        <v>2057801</v>
      </c>
      <c r="F69" s="212">
        <f>(E69/D69)</f>
        <v>0.98567519292697681</v>
      </c>
      <c r="G69" s="604" t="s">
        <v>63</v>
      </c>
      <c r="H69" s="605"/>
      <c r="I69" s="207">
        <f>(I52+I67)</f>
        <v>1759272</v>
      </c>
      <c r="J69" s="207">
        <f>(J52+J67)</f>
        <v>2087707</v>
      </c>
      <c r="K69" s="207">
        <f>(K52+K67)</f>
        <v>1724777</v>
      </c>
      <c r="L69" s="213">
        <f>(K69/J69)</f>
        <v>0.8261585557743496</v>
      </c>
    </row>
    <row r="70" spans="1:12" ht="15" customHeight="1" x14ac:dyDescent="0.25"/>
    <row r="71" spans="1:12" ht="15" customHeight="1" x14ac:dyDescent="0.25"/>
    <row r="72" spans="1:12" ht="15" customHeight="1" x14ac:dyDescent="0.25"/>
    <row r="73" spans="1:12" ht="27" customHeight="1" x14ac:dyDescent="0.25">
      <c r="G73" s="29"/>
    </row>
    <row r="74" spans="1:12" ht="15" customHeight="1" x14ac:dyDescent="0.25"/>
    <row r="75" spans="1:12" ht="15" customHeight="1" x14ac:dyDescent="0.25"/>
    <row r="76" spans="1:12" ht="15" customHeight="1" x14ac:dyDescent="0.25"/>
    <row r="77" spans="1:12" ht="15" customHeight="1" x14ac:dyDescent="0.25"/>
    <row r="78" spans="1:12" ht="15" customHeight="1" x14ac:dyDescent="0.25">
      <c r="A78" s="29"/>
      <c r="B78" s="29"/>
      <c r="C78" s="57"/>
      <c r="D78" s="57"/>
      <c r="E78" s="57"/>
      <c r="F78" s="57"/>
    </row>
    <row r="79" spans="1:12" ht="15" customHeight="1" x14ac:dyDescent="0.25"/>
    <row r="80" spans="1:12" ht="12.75" customHeight="1" x14ac:dyDescent="0.25"/>
  </sheetData>
  <mergeCells count="17">
    <mergeCell ref="G69:H69"/>
    <mergeCell ref="G59:H59"/>
    <mergeCell ref="G57:H57"/>
    <mergeCell ref="G55:H55"/>
    <mergeCell ref="G61:H61"/>
    <mergeCell ref="A61:B61"/>
    <mergeCell ref="A2:K2"/>
    <mergeCell ref="A68:B68"/>
    <mergeCell ref="A67:B67"/>
    <mergeCell ref="A63:B63"/>
    <mergeCell ref="A5:B5"/>
    <mergeCell ref="G65:H65"/>
    <mergeCell ref="G5:H5"/>
    <mergeCell ref="A4:E4"/>
    <mergeCell ref="G4:K4"/>
    <mergeCell ref="G12:H12"/>
    <mergeCell ref="G52:H52"/>
  </mergeCells>
  <phoneticPr fontId="23" type="noConversion"/>
  <printOptions horizontalCentered="1"/>
  <pageMargins left="0.78740157480314965" right="0.78740157480314965" top="0.35433070866141736" bottom="0.27559055118110237" header="0.23622047244094491" footer="0.15748031496062992"/>
  <pageSetup paperSize="9" scale="57" orientation="landscape" r:id="rId1"/>
  <headerFooter alignWithMargins="0">
    <oddHeader xml:space="preserve">&amp;L 1. melléklet a  önkormányzati rendelethez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14"/>
  <sheetViews>
    <sheetView view="pageBreakPreview" zoomScaleSheetLayoutView="100" workbookViewId="0">
      <selection activeCell="D13" sqref="D13"/>
    </sheetView>
  </sheetViews>
  <sheetFormatPr defaultRowHeight="13.5" x14ac:dyDescent="0.25"/>
  <cols>
    <col min="1" max="1" width="59.28515625" style="27" customWidth="1"/>
    <col min="2" max="2" width="8.85546875" style="499" customWidth="1"/>
    <col min="3" max="3" width="12.7109375" style="499" customWidth="1"/>
    <col min="4" max="4" width="11.140625" style="27" customWidth="1"/>
    <col min="5" max="5" width="10" style="27" bestFit="1" customWidth="1"/>
    <col min="6" max="16384" width="9.140625" style="27"/>
  </cols>
  <sheetData>
    <row r="1" spans="1:5" ht="48" customHeight="1" x14ac:dyDescent="0.25">
      <c r="A1" s="727" t="s">
        <v>563</v>
      </c>
      <c r="B1" s="727"/>
      <c r="C1" s="727"/>
      <c r="D1" s="727"/>
      <c r="E1" s="727"/>
    </row>
    <row r="2" spans="1:5" ht="18.75" customHeight="1" x14ac:dyDescent="0.25">
      <c r="A2" s="727" t="s">
        <v>95</v>
      </c>
      <c r="B2" s="727"/>
      <c r="C2" s="727"/>
      <c r="D2" s="727"/>
      <c r="E2" s="727"/>
    </row>
    <row r="3" spans="1:5" ht="18.75" customHeight="1" x14ac:dyDescent="0.3">
      <c r="A3" s="131"/>
      <c r="B3" s="131"/>
      <c r="C3" s="2"/>
      <c r="D3" s="2"/>
    </row>
    <row r="4" spans="1:5" ht="18.75" customHeight="1" x14ac:dyDescent="0.3">
      <c r="A4" s="131"/>
      <c r="B4" s="131"/>
      <c r="C4" s="2"/>
      <c r="D4" s="2"/>
    </row>
    <row r="5" spans="1:5" ht="14.25" customHeight="1" thickBot="1" x14ac:dyDescent="0.35">
      <c r="A5" s="2"/>
      <c r="B5" s="27"/>
      <c r="C5" s="27"/>
    </row>
    <row r="6" spans="1:5" ht="33.75" customHeight="1" thickBot="1" x14ac:dyDescent="0.3">
      <c r="A6" s="133" t="s">
        <v>96</v>
      </c>
      <c r="B6" s="134" t="s">
        <v>97</v>
      </c>
      <c r="C6" s="134" t="s">
        <v>202</v>
      </c>
      <c r="D6" s="134" t="s">
        <v>183</v>
      </c>
      <c r="E6" s="135" t="s">
        <v>281</v>
      </c>
    </row>
    <row r="7" spans="1:5" ht="17.25" x14ac:dyDescent="0.3">
      <c r="A7" s="420" t="s">
        <v>299</v>
      </c>
      <c r="B7" s="500">
        <v>480</v>
      </c>
      <c r="C7" s="500">
        <v>480</v>
      </c>
      <c r="D7" s="132">
        <v>1100</v>
      </c>
      <c r="E7" s="312"/>
    </row>
    <row r="8" spans="1:5" ht="18" customHeight="1" x14ac:dyDescent="0.3">
      <c r="A8" s="421" t="s">
        <v>326</v>
      </c>
      <c r="B8" s="500">
        <v>500</v>
      </c>
      <c r="C8" s="500">
        <v>500</v>
      </c>
      <c r="D8" s="129"/>
      <c r="E8" s="312"/>
    </row>
    <row r="9" spans="1:5" ht="17.25" x14ac:dyDescent="0.3">
      <c r="A9" s="420" t="s">
        <v>512</v>
      </c>
      <c r="B9" s="500">
        <v>600</v>
      </c>
      <c r="C9" s="500">
        <v>600</v>
      </c>
      <c r="D9" s="129"/>
      <c r="E9" s="311"/>
    </row>
    <row r="10" spans="1:5" ht="17.25" x14ac:dyDescent="0.3">
      <c r="A10" s="420" t="s">
        <v>513</v>
      </c>
      <c r="B10" s="500">
        <v>2700</v>
      </c>
      <c r="C10" s="500">
        <v>5610</v>
      </c>
      <c r="D10" s="129">
        <v>2530</v>
      </c>
      <c r="E10" s="311"/>
    </row>
    <row r="11" spans="1:5" ht="17.25" x14ac:dyDescent="0.3">
      <c r="A11" s="420" t="s">
        <v>514</v>
      </c>
      <c r="B11" s="500">
        <v>800</v>
      </c>
      <c r="C11" s="520">
        <v>800</v>
      </c>
      <c r="D11" s="129">
        <v>617</v>
      </c>
      <c r="E11" s="311"/>
    </row>
    <row r="12" spans="1:5" ht="17.25" x14ac:dyDescent="0.3">
      <c r="A12" s="420" t="s">
        <v>98</v>
      </c>
      <c r="B12" s="500"/>
      <c r="C12" s="52"/>
      <c r="D12" s="519">
        <v>406</v>
      </c>
      <c r="E12" s="311"/>
    </row>
    <row r="13" spans="1:5" ht="18" thickBot="1" x14ac:dyDescent="0.35">
      <c r="A13" s="136"/>
      <c r="B13" s="501"/>
      <c r="C13" s="137"/>
      <c r="D13" s="137"/>
      <c r="E13" s="313"/>
    </row>
    <row r="14" spans="1:5" s="29" customFormat="1" ht="15.75" thickBot="1" x14ac:dyDescent="0.25">
      <c r="A14" s="138" t="s">
        <v>114</v>
      </c>
      <c r="B14" s="139">
        <f>SUM(B7:B13)</f>
        <v>5080</v>
      </c>
      <c r="C14" s="139">
        <f t="shared" ref="C14:D14" si="0">SUM(C7:C13)</f>
        <v>7990</v>
      </c>
      <c r="D14" s="139">
        <f t="shared" si="0"/>
        <v>4653</v>
      </c>
      <c r="E14" s="314">
        <f>(D14/C14)</f>
        <v>0.58235294117647063</v>
      </c>
    </row>
  </sheetData>
  <mergeCells count="2">
    <mergeCell ref="A1:E1"/>
    <mergeCell ref="A2:E2"/>
  </mergeCells>
  <phoneticPr fontId="0" type="noConversion"/>
  <printOptions horizontalCentered="1"/>
  <pageMargins left="0.78740157480314965" right="0.78740157480314965" top="0.70866141732283472" bottom="0.86614173228346458" header="0.35433070866141736" footer="0.19685039370078741"/>
  <pageSetup paperSize="9" scale="67" orientation="portrait" r:id="rId1"/>
  <headerFooter alignWithMargins="0">
    <oddHeader xml:space="preserve">&amp;L10. melléklet a   önkormányzati rendelethez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A8FD-BBF3-4C91-94FB-586EF8A59642}">
  <sheetPr>
    <tabColor rgb="FF92D050"/>
  </sheetPr>
  <dimension ref="A1:E24"/>
  <sheetViews>
    <sheetView view="pageBreakPreview" zoomScaleNormal="100" zoomScaleSheetLayoutView="100" workbookViewId="0">
      <selection activeCell="B12" sqref="B12"/>
    </sheetView>
  </sheetViews>
  <sheetFormatPr defaultRowHeight="17.25" x14ac:dyDescent="0.3"/>
  <cols>
    <col min="1" max="1" width="58.85546875" style="141" customWidth="1"/>
    <col min="2" max="2" width="12.28515625" style="142" customWidth="1"/>
    <col min="3" max="3" width="12.28515625" style="140" customWidth="1"/>
    <col min="4" max="4" width="12.5703125" style="142" customWidth="1"/>
    <col min="5" max="5" width="9.140625" style="142"/>
    <col min="6" max="16384" width="9.140625" style="140"/>
  </cols>
  <sheetData>
    <row r="1" spans="1:4" x14ac:dyDescent="0.3">
      <c r="A1" s="538"/>
      <c r="B1" s="140"/>
    </row>
    <row r="2" spans="1:4" ht="32.25" customHeight="1" x14ac:dyDescent="0.3">
      <c r="A2" s="728" t="s">
        <v>584</v>
      </c>
      <c r="B2" s="728"/>
      <c r="C2" s="682"/>
      <c r="D2" s="682"/>
    </row>
    <row r="3" spans="1:4" ht="18" thickBot="1" x14ac:dyDescent="0.35">
      <c r="A3" s="726" t="s">
        <v>104</v>
      </c>
      <c r="B3" s="726"/>
      <c r="C3" s="682"/>
      <c r="D3" s="682"/>
    </row>
    <row r="4" spans="1:4" ht="18" thickBot="1" x14ac:dyDescent="0.35">
      <c r="A4" s="545" t="s">
        <v>96</v>
      </c>
      <c r="B4" s="544" t="s">
        <v>101</v>
      </c>
      <c r="C4" s="543" t="s">
        <v>202</v>
      </c>
      <c r="D4" s="542" t="s">
        <v>183</v>
      </c>
    </row>
    <row r="5" spans="1:4" x14ac:dyDescent="0.3">
      <c r="A5" s="412" t="s">
        <v>115</v>
      </c>
      <c r="B5" s="541"/>
      <c r="C5" s="274"/>
      <c r="D5" s="540"/>
    </row>
    <row r="6" spans="1:4" ht="31.5" x14ac:dyDescent="0.3">
      <c r="A6" s="143" t="s">
        <v>130</v>
      </c>
      <c r="B6" s="144">
        <v>19800</v>
      </c>
      <c r="C6" s="144">
        <v>22026</v>
      </c>
      <c r="D6" s="391">
        <v>22026</v>
      </c>
    </row>
    <row r="7" spans="1:4" ht="34.5" x14ac:dyDescent="0.3">
      <c r="A7" s="145" t="s">
        <v>583</v>
      </c>
      <c r="B7" s="146">
        <v>19800</v>
      </c>
      <c r="C7" s="146">
        <v>22026</v>
      </c>
      <c r="D7" s="527">
        <v>22026</v>
      </c>
    </row>
    <row r="8" spans="1:4" s="142" customFormat="1" ht="31.5" x14ac:dyDescent="0.3">
      <c r="A8" s="143" t="s">
        <v>582</v>
      </c>
      <c r="B8" s="144">
        <v>104953</v>
      </c>
      <c r="C8" s="144">
        <v>115460</v>
      </c>
      <c r="D8" s="144">
        <v>112664</v>
      </c>
    </row>
    <row r="9" spans="1:4" s="142" customFormat="1" ht="31.5" x14ac:dyDescent="0.3">
      <c r="A9" s="143" t="s">
        <v>321</v>
      </c>
      <c r="B9" s="144">
        <v>240</v>
      </c>
      <c r="C9" s="54">
        <v>1181</v>
      </c>
      <c r="D9" s="539">
        <v>871</v>
      </c>
    </row>
    <row r="10" spans="1:4" s="142" customFormat="1" x14ac:dyDescent="0.3">
      <c r="A10" s="145" t="s">
        <v>565</v>
      </c>
      <c r="B10" s="144"/>
      <c r="C10" s="52">
        <v>740</v>
      </c>
      <c r="D10" s="539">
        <v>740</v>
      </c>
    </row>
    <row r="11" spans="1:4" s="142" customFormat="1" x14ac:dyDescent="0.3">
      <c r="A11" s="145" t="s">
        <v>322</v>
      </c>
      <c r="B11" s="146">
        <v>120</v>
      </c>
      <c r="C11" s="52">
        <v>441</v>
      </c>
      <c r="D11" s="527">
        <v>0</v>
      </c>
    </row>
    <row r="12" spans="1:4" s="142" customFormat="1" ht="47.25" thickBot="1" x14ac:dyDescent="0.35">
      <c r="A12" s="413" t="s">
        <v>134</v>
      </c>
      <c r="B12" s="414">
        <f>(B6+B8+B9)</f>
        <v>124993</v>
      </c>
      <c r="C12" s="414">
        <f t="shared" ref="C12:D12" si="0">(C6+C8+C9)</f>
        <v>138667</v>
      </c>
      <c r="D12" s="414">
        <f t="shared" si="0"/>
        <v>135561</v>
      </c>
    </row>
    <row r="13" spans="1:4" s="142" customFormat="1" x14ac:dyDescent="0.3">
      <c r="A13" s="538"/>
      <c r="B13" s="536"/>
      <c r="C13" s="2"/>
    </row>
    <row r="14" spans="1:4" s="142" customFormat="1" ht="18" thickBot="1" x14ac:dyDescent="0.35">
      <c r="A14" s="537"/>
      <c r="B14" s="536"/>
      <c r="C14" s="2"/>
    </row>
    <row r="15" spans="1:4" s="142" customFormat="1" ht="18" thickBot="1" x14ac:dyDescent="0.35">
      <c r="A15" s="534" t="s">
        <v>581</v>
      </c>
      <c r="B15" s="533" t="s">
        <v>101</v>
      </c>
      <c r="C15" s="532" t="s">
        <v>202</v>
      </c>
      <c r="D15" s="531" t="s">
        <v>183</v>
      </c>
    </row>
    <row r="16" spans="1:4" s="142" customFormat="1" ht="31.5" x14ac:dyDescent="0.3">
      <c r="A16" s="530" t="s">
        <v>580</v>
      </c>
      <c r="B16" s="529">
        <v>0</v>
      </c>
      <c r="C16" s="149">
        <v>0</v>
      </c>
      <c r="D16" s="528">
        <v>0</v>
      </c>
    </row>
    <row r="17" spans="1:4" s="142" customFormat="1" ht="31.5" x14ac:dyDescent="0.3">
      <c r="A17" s="143" t="s">
        <v>579</v>
      </c>
      <c r="B17" s="144">
        <v>0</v>
      </c>
      <c r="C17" s="52">
        <v>0</v>
      </c>
      <c r="D17" s="527">
        <v>0</v>
      </c>
    </row>
    <row r="18" spans="1:4" s="142" customFormat="1" ht="47.25" thickBot="1" x14ac:dyDescent="0.35">
      <c r="A18" s="413" t="s">
        <v>134</v>
      </c>
      <c r="B18" s="414">
        <v>0</v>
      </c>
      <c r="C18" s="153">
        <v>0</v>
      </c>
      <c r="D18" s="415">
        <v>0</v>
      </c>
    </row>
    <row r="19" spans="1:4" s="142" customFormat="1" x14ac:dyDescent="0.3">
      <c r="A19" s="535"/>
      <c r="B19" s="2"/>
      <c r="C19" s="2"/>
    </row>
    <row r="20" spans="1:4" s="142" customFormat="1" ht="18" thickBot="1" x14ac:dyDescent="0.35">
      <c r="A20" s="2"/>
      <c r="B20" s="2"/>
      <c r="C20" s="2"/>
    </row>
    <row r="21" spans="1:4" s="142" customFormat="1" ht="18" thickBot="1" x14ac:dyDescent="0.35">
      <c r="A21" s="534" t="s">
        <v>323</v>
      </c>
      <c r="B21" s="533" t="s">
        <v>101</v>
      </c>
      <c r="C21" s="532" t="s">
        <v>202</v>
      </c>
      <c r="D21" s="531" t="s">
        <v>183</v>
      </c>
    </row>
    <row r="22" spans="1:4" s="142" customFormat="1" ht="31.5" x14ac:dyDescent="0.3">
      <c r="A22" s="530" t="s">
        <v>580</v>
      </c>
      <c r="B22" s="529">
        <v>0</v>
      </c>
      <c r="C22" s="149">
        <v>0</v>
      </c>
      <c r="D22" s="528">
        <v>0</v>
      </c>
    </row>
    <row r="23" spans="1:4" s="142" customFormat="1" ht="31.5" x14ac:dyDescent="0.3">
      <c r="A23" s="143" t="s">
        <v>579</v>
      </c>
      <c r="B23" s="144">
        <v>0</v>
      </c>
      <c r="C23" s="52">
        <v>0</v>
      </c>
      <c r="D23" s="527">
        <v>0</v>
      </c>
    </row>
    <row r="24" spans="1:4" s="142" customFormat="1" ht="47.25" thickBot="1" x14ac:dyDescent="0.35">
      <c r="A24" s="413" t="s">
        <v>134</v>
      </c>
      <c r="B24" s="414">
        <v>0</v>
      </c>
      <c r="C24" s="526">
        <v>0</v>
      </c>
      <c r="D24" s="525">
        <v>0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&amp;L11.melléklet a 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9E6D-ACFF-4620-A739-D1CAD2BD081C}">
  <sheetPr>
    <tabColor rgb="FF92D050"/>
  </sheetPr>
  <dimension ref="A1:D25"/>
  <sheetViews>
    <sheetView zoomScaleNormal="70" zoomScaleSheetLayoutView="112" workbookViewId="0">
      <selection activeCell="G29" sqref="G29"/>
    </sheetView>
  </sheetViews>
  <sheetFormatPr defaultRowHeight="17.25" x14ac:dyDescent="0.3"/>
  <cols>
    <col min="1" max="1" width="46.85546875" style="2" customWidth="1"/>
    <col min="2" max="3" width="16.7109375" style="2" customWidth="1"/>
    <col min="4" max="4" width="17" style="2" customWidth="1"/>
    <col min="5" max="16384" width="9.140625" style="2"/>
  </cols>
  <sheetData>
    <row r="1" spans="1:4" ht="15" customHeight="1" x14ac:dyDescent="0.3">
      <c r="A1" s="727" t="s">
        <v>564</v>
      </c>
      <c r="B1" s="727"/>
      <c r="C1" s="727"/>
      <c r="D1" s="727"/>
    </row>
    <row r="2" spans="1:4" ht="15" customHeight="1" x14ac:dyDescent="0.3">
      <c r="A2" s="727"/>
      <c r="B2" s="727"/>
      <c r="C2" s="727"/>
      <c r="D2" s="727"/>
    </row>
    <row r="3" spans="1:4" ht="15" customHeight="1" x14ac:dyDescent="0.3">
      <c r="A3" s="131"/>
      <c r="B3" s="131"/>
    </row>
    <row r="4" spans="1:4" ht="14.25" customHeight="1" thickBot="1" x14ac:dyDescent="0.35">
      <c r="A4" s="1"/>
    </row>
    <row r="5" spans="1:4" ht="22.5" customHeight="1" x14ac:dyDescent="0.3">
      <c r="A5" s="729" t="s">
        <v>3</v>
      </c>
      <c r="B5" s="731" t="s">
        <v>101</v>
      </c>
      <c r="C5" s="731" t="s">
        <v>202</v>
      </c>
      <c r="D5" s="733" t="s">
        <v>183</v>
      </c>
    </row>
    <row r="6" spans="1:4" ht="15" customHeight="1" thickBot="1" x14ac:dyDescent="0.35">
      <c r="A6" s="730"/>
      <c r="B6" s="732"/>
      <c r="C6" s="732"/>
      <c r="D6" s="734"/>
    </row>
    <row r="7" spans="1:4" ht="15" customHeight="1" x14ac:dyDescent="0.3">
      <c r="A7" s="164" t="s">
        <v>102</v>
      </c>
      <c r="B7" s="165"/>
      <c r="C7" s="166"/>
      <c r="D7" s="167"/>
    </row>
    <row r="8" spans="1:4" ht="15" customHeight="1" x14ac:dyDescent="0.3">
      <c r="A8" s="168" t="s">
        <v>585</v>
      </c>
      <c r="B8" s="281">
        <v>1</v>
      </c>
      <c r="C8" s="285">
        <v>1</v>
      </c>
      <c r="D8" s="169">
        <v>1</v>
      </c>
    </row>
    <row r="9" spans="1:4" ht="15" customHeight="1" x14ac:dyDescent="0.3">
      <c r="A9" s="168" t="s">
        <v>1</v>
      </c>
      <c r="B9" s="281">
        <v>2</v>
      </c>
      <c r="C9" s="282">
        <v>2</v>
      </c>
      <c r="D9" s="170">
        <v>2</v>
      </c>
    </row>
    <row r="10" spans="1:4" ht="15" customHeight="1" x14ac:dyDescent="0.3">
      <c r="A10" s="168" t="s">
        <v>0</v>
      </c>
      <c r="B10" s="281">
        <v>11.75</v>
      </c>
      <c r="C10" s="282">
        <v>13.75</v>
      </c>
      <c r="D10" s="170">
        <v>13.75</v>
      </c>
    </row>
    <row r="11" spans="1:4" ht="15" customHeight="1" x14ac:dyDescent="0.3">
      <c r="A11" s="168" t="s">
        <v>524</v>
      </c>
      <c r="B11" s="281">
        <v>1.5</v>
      </c>
      <c r="C11" s="282">
        <v>1.5</v>
      </c>
      <c r="D11" s="170">
        <v>1.5</v>
      </c>
    </row>
    <row r="12" spans="1:4" ht="15" customHeight="1" x14ac:dyDescent="0.3">
      <c r="A12" s="171" t="s">
        <v>2</v>
      </c>
      <c r="B12" s="283">
        <f>SUM(B8:B11)</f>
        <v>16.25</v>
      </c>
      <c r="C12" s="283">
        <f>SUM(C8:C11)</f>
        <v>18.25</v>
      </c>
      <c r="D12" s="172">
        <f>SUM(D8:D11)</f>
        <v>18.25</v>
      </c>
    </row>
    <row r="13" spans="1:4" ht="15" customHeight="1" x14ac:dyDescent="0.3">
      <c r="A13" s="168"/>
      <c r="B13" s="284"/>
      <c r="C13" s="52"/>
      <c r="D13" s="130"/>
    </row>
    <row r="14" spans="1:4" ht="15" customHeight="1" x14ac:dyDescent="0.3">
      <c r="A14" s="173" t="s">
        <v>186</v>
      </c>
      <c r="B14" s="284"/>
      <c r="C14" s="52"/>
      <c r="D14" s="130"/>
    </row>
    <row r="15" spans="1:4" ht="15" customHeight="1" x14ac:dyDescent="0.3">
      <c r="A15" s="168" t="s">
        <v>4</v>
      </c>
      <c r="B15" s="276">
        <v>12</v>
      </c>
      <c r="C15" s="174">
        <v>12</v>
      </c>
      <c r="D15" s="175">
        <v>11</v>
      </c>
    </row>
    <row r="16" spans="1:4" ht="15" customHeight="1" x14ac:dyDescent="0.3">
      <c r="A16" s="168" t="s">
        <v>0</v>
      </c>
      <c r="B16" s="277">
        <v>0</v>
      </c>
      <c r="C16" s="174">
        <v>0</v>
      </c>
      <c r="D16" s="175">
        <v>0</v>
      </c>
    </row>
    <row r="17" spans="1:4" ht="15" customHeight="1" x14ac:dyDescent="0.3">
      <c r="A17" s="173" t="s">
        <v>5</v>
      </c>
      <c r="B17" s="278">
        <f>SUM(B15:B16)</f>
        <v>12</v>
      </c>
      <c r="C17" s="279">
        <f>SUM(C15:C16)</f>
        <v>12</v>
      </c>
      <c r="D17" s="177">
        <f>SUM(D15:D16)</f>
        <v>11</v>
      </c>
    </row>
    <row r="18" spans="1:4" ht="15" customHeight="1" x14ac:dyDescent="0.3">
      <c r="A18" s="173"/>
      <c r="B18" s="176"/>
      <c r="C18" s="174"/>
      <c r="D18" s="175"/>
    </row>
    <row r="19" spans="1:4" ht="15" customHeight="1" x14ac:dyDescent="0.3">
      <c r="A19" s="173" t="s">
        <v>187</v>
      </c>
      <c r="B19" s="278">
        <v>27</v>
      </c>
      <c r="C19" s="280">
        <v>34</v>
      </c>
      <c r="D19" s="178">
        <v>34</v>
      </c>
    </row>
    <row r="20" spans="1:4" ht="15" customHeight="1" x14ac:dyDescent="0.3">
      <c r="A20" s="168"/>
      <c r="B20" s="176"/>
      <c r="C20" s="174"/>
      <c r="D20" s="175"/>
    </row>
    <row r="21" spans="1:4" ht="15" customHeight="1" x14ac:dyDescent="0.3">
      <c r="A21" s="173"/>
      <c r="B21" s="278"/>
      <c r="C21" s="280"/>
      <c r="D21" s="178"/>
    </row>
    <row r="22" spans="1:4" ht="15" customHeight="1" thickBot="1" x14ac:dyDescent="0.35">
      <c r="A22" s="173"/>
      <c r="B22" s="176"/>
      <c r="C22" s="174"/>
      <c r="D22" s="175"/>
    </row>
    <row r="23" spans="1:4" ht="15" customHeight="1" thickBot="1" x14ac:dyDescent="0.35">
      <c r="A23" s="179" t="s">
        <v>150</v>
      </c>
      <c r="B23" s="180">
        <f>B12+B19+B17</f>
        <v>55.25</v>
      </c>
      <c r="C23" s="180">
        <f t="shared" ref="C23:D23" si="0">C12+C19+C17</f>
        <v>64.25</v>
      </c>
      <c r="D23" s="180">
        <f t="shared" si="0"/>
        <v>63.25</v>
      </c>
    </row>
    <row r="24" spans="1:4" x14ac:dyDescent="0.3">
      <c r="A24" s="181"/>
      <c r="B24" s="182"/>
    </row>
    <row r="25" spans="1:4" x14ac:dyDescent="0.3">
      <c r="A25" s="147"/>
    </row>
  </sheetData>
  <mergeCells count="5">
    <mergeCell ref="A1:D2"/>
    <mergeCell ref="A5:A6"/>
    <mergeCell ref="B5:B6"/>
    <mergeCell ref="C5:C6"/>
    <mergeCell ref="D5:D6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>
    <oddHeader xml:space="preserve">&amp;L 12. melléklet a   önkormányzati rendelethez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2648B-A404-4098-9DE9-C078983D7CD8}">
  <sheetPr>
    <tabColor rgb="FF92D050"/>
  </sheetPr>
  <dimension ref="A1:I21"/>
  <sheetViews>
    <sheetView view="pageBreakPreview" zoomScaleSheetLayoutView="100" workbookViewId="0">
      <selection activeCell="C12" sqref="C12"/>
    </sheetView>
  </sheetViews>
  <sheetFormatPr defaultColWidth="11.5703125" defaultRowHeight="14.85" customHeight="1" x14ac:dyDescent="0.3"/>
  <cols>
    <col min="1" max="1" width="31.140625" style="188" customWidth="1"/>
    <col min="2" max="2" width="33.7109375" style="188" customWidth="1"/>
    <col min="3" max="3" width="23.28515625" style="188" customWidth="1"/>
    <col min="4" max="4" width="11.42578125" style="188" customWidth="1"/>
    <col min="5" max="6" width="11.5703125" style="188" customWidth="1"/>
    <col min="7" max="7" width="10.85546875" style="188" customWidth="1"/>
    <col min="8" max="8" width="11" style="188" customWidth="1"/>
    <col min="9" max="9" width="13.7109375" style="188" customWidth="1"/>
    <col min="10" max="11" width="13.42578125" style="2" customWidth="1"/>
    <col min="12" max="16384" width="11.5703125" style="2"/>
  </cols>
  <sheetData>
    <row r="1" spans="1:9" s="183" customFormat="1" ht="15" x14ac:dyDescent="0.2">
      <c r="A1" s="737" t="s">
        <v>274</v>
      </c>
      <c r="B1" s="737"/>
      <c r="C1" s="737"/>
    </row>
    <row r="2" spans="1:9" s="183" customFormat="1" ht="25.5" customHeight="1" x14ac:dyDescent="0.2">
      <c r="A2" s="727" t="s">
        <v>586</v>
      </c>
      <c r="B2" s="727"/>
      <c r="C2" s="727"/>
    </row>
    <row r="3" spans="1:9" s="183" customFormat="1" ht="25.5" customHeight="1" x14ac:dyDescent="0.2">
      <c r="A3" s="727"/>
      <c r="B3" s="727"/>
      <c r="C3" s="727"/>
    </row>
    <row r="4" spans="1:9" s="183" customFormat="1" ht="25.5" customHeight="1" x14ac:dyDescent="0.2">
      <c r="A4" s="131"/>
      <c r="B4" s="546"/>
      <c r="C4" s="546"/>
    </row>
    <row r="5" spans="1:9" s="183" customFormat="1" ht="18" thickBot="1" x14ac:dyDescent="0.35">
      <c r="C5" s="184" t="s">
        <v>275</v>
      </c>
    </row>
    <row r="6" spans="1:9" s="183" customFormat="1" ht="15" x14ac:dyDescent="0.2">
      <c r="A6" s="617" t="s">
        <v>96</v>
      </c>
      <c r="B6" s="739" t="s">
        <v>276</v>
      </c>
      <c r="C6" s="741" t="s">
        <v>135</v>
      </c>
    </row>
    <row r="7" spans="1:9" s="183" customFormat="1" ht="15.75" thickBot="1" x14ac:dyDescent="0.25">
      <c r="A7" s="738"/>
      <c r="B7" s="740"/>
      <c r="C7" s="742"/>
    </row>
    <row r="8" spans="1:9" s="183" customFormat="1" ht="17.25" x14ac:dyDescent="0.3">
      <c r="A8" s="148"/>
      <c r="B8" s="149"/>
      <c r="C8" s="154"/>
    </row>
    <row r="9" spans="1:9" s="183" customFormat="1" ht="63.75" customHeight="1" x14ac:dyDescent="0.2">
      <c r="A9" s="502" t="s">
        <v>277</v>
      </c>
      <c r="B9" s="503" t="s">
        <v>318</v>
      </c>
      <c r="C9" s="504">
        <v>1168</v>
      </c>
    </row>
    <row r="10" spans="1:9" s="183" customFormat="1" ht="56.25" customHeight="1" x14ac:dyDescent="0.2">
      <c r="A10" s="502" t="s">
        <v>278</v>
      </c>
      <c r="B10" s="503" t="s">
        <v>319</v>
      </c>
      <c r="C10" s="505">
        <v>4860</v>
      </c>
    </row>
    <row r="11" spans="1:9" s="183" customFormat="1" ht="69.75" thickBot="1" x14ac:dyDescent="0.25">
      <c r="A11" s="506" t="s">
        <v>324</v>
      </c>
      <c r="B11" s="503" t="s">
        <v>320</v>
      </c>
      <c r="C11" s="507">
        <v>88</v>
      </c>
    </row>
    <row r="12" spans="1:9" s="183" customFormat="1" ht="15.75" thickBot="1" x14ac:dyDescent="0.25">
      <c r="A12" s="185" t="s">
        <v>279</v>
      </c>
      <c r="B12" s="186"/>
      <c r="C12" s="187">
        <f>SUM(C9:C11)</f>
        <v>6116</v>
      </c>
    </row>
    <row r="14" spans="1:9" ht="14.85" customHeight="1" x14ac:dyDescent="0.3">
      <c r="A14" s="189"/>
      <c r="B14" s="2"/>
      <c r="C14" s="743"/>
      <c r="D14" s="743"/>
      <c r="E14" s="743"/>
      <c r="F14" s="743"/>
      <c r="G14" s="743"/>
      <c r="H14" s="743"/>
      <c r="I14" s="682"/>
    </row>
    <row r="16" spans="1:9" ht="14.85" customHeight="1" x14ac:dyDescent="0.3">
      <c r="A16" s="2"/>
      <c r="B16" s="190"/>
      <c r="C16" s="735"/>
      <c r="D16" s="736"/>
      <c r="E16" s="736"/>
      <c r="F16" s="736"/>
      <c r="G16" s="736"/>
      <c r="H16" s="736"/>
      <c r="I16" s="682"/>
    </row>
    <row r="17" spans="1:9" ht="14.85" customHeight="1" x14ac:dyDescent="0.3">
      <c r="A17" s="190"/>
      <c r="B17" s="190"/>
      <c r="C17" s="735"/>
      <c r="D17" s="736"/>
      <c r="E17" s="736"/>
      <c r="F17" s="736"/>
      <c r="G17" s="736"/>
      <c r="H17" s="736"/>
      <c r="I17" s="682"/>
    </row>
    <row r="18" spans="1:9" s="6" customFormat="1" ht="51.75" customHeight="1" x14ac:dyDescent="0.2">
      <c r="A18" s="191"/>
      <c r="B18" s="191"/>
      <c r="C18" s="735"/>
      <c r="D18" s="192"/>
      <c r="E18" s="192"/>
      <c r="F18" s="192"/>
      <c r="G18" s="193"/>
      <c r="H18" s="193"/>
      <c r="I18" s="192"/>
    </row>
    <row r="19" spans="1:9" ht="14.85" customHeight="1" x14ac:dyDescent="0.3">
      <c r="A19" s="2"/>
      <c r="B19" s="2"/>
      <c r="C19" s="194"/>
    </row>
    <row r="20" spans="1:9" ht="14.85" customHeight="1" x14ac:dyDescent="0.3">
      <c r="A20" s="2"/>
      <c r="B20" s="2"/>
      <c r="C20" s="194"/>
      <c r="D20" s="195"/>
      <c r="E20" s="195"/>
      <c r="F20" s="195"/>
      <c r="G20" s="196"/>
      <c r="H20" s="196"/>
      <c r="I20" s="197"/>
    </row>
    <row r="21" spans="1:9" ht="14.85" customHeight="1" x14ac:dyDescent="0.3">
      <c r="A21" s="2"/>
      <c r="B21" s="2"/>
      <c r="C21" s="194"/>
      <c r="D21" s="195"/>
      <c r="E21" s="195"/>
      <c r="F21" s="195"/>
      <c r="G21" s="195"/>
      <c r="H21" s="195"/>
      <c r="I21" s="197"/>
    </row>
  </sheetData>
  <mergeCells count="9">
    <mergeCell ref="C16:C18"/>
    <mergeCell ref="D16:I16"/>
    <mergeCell ref="D17:I17"/>
    <mergeCell ref="A1:C1"/>
    <mergeCell ref="A2:C3"/>
    <mergeCell ref="A6:A7"/>
    <mergeCell ref="B6:B7"/>
    <mergeCell ref="C6:C7"/>
    <mergeCell ref="C14:I14"/>
  </mergeCells>
  <printOptions horizontalCentered="1"/>
  <pageMargins left="0.23622047244094491" right="0.23622047244094491" top="0.62992125984251968" bottom="0.86614173228346458" header="0.19685039370078741" footer="0.19685039370078741"/>
  <pageSetup paperSize="9" orientation="portrait" r:id="rId1"/>
  <headerFooter alignWithMargins="0">
    <oddHeader xml:space="preserve">&amp;L 13. melléklet a  önkormányzati rendelethez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D7"/>
  <sheetViews>
    <sheetView zoomScaleSheetLayoutView="100" workbookViewId="0">
      <selection activeCell="B17" sqref="B17"/>
    </sheetView>
  </sheetViews>
  <sheetFormatPr defaultRowHeight="17.25" x14ac:dyDescent="0.3"/>
  <cols>
    <col min="1" max="1" width="110.85546875" style="141" customWidth="1"/>
    <col min="2" max="2" width="14" style="142" customWidth="1"/>
    <col min="3" max="3" width="14" style="140" customWidth="1"/>
    <col min="4" max="4" width="14" style="142" customWidth="1"/>
    <col min="5" max="16384" width="9.140625" style="140"/>
  </cols>
  <sheetData>
    <row r="1" spans="1:4" ht="21.75" customHeight="1" x14ac:dyDescent="0.3">
      <c r="A1" s="728" t="s">
        <v>577</v>
      </c>
      <c r="B1" s="728"/>
      <c r="C1" s="682"/>
      <c r="D1" s="682"/>
    </row>
    <row r="2" spans="1:4" ht="21.75" customHeight="1" x14ac:dyDescent="0.3">
      <c r="A2" s="270"/>
      <c r="B2" s="270"/>
      <c r="C2" s="2"/>
      <c r="D2" s="2"/>
    </row>
    <row r="3" spans="1:4" ht="21.75" customHeight="1" x14ac:dyDescent="0.3">
      <c r="A3" s="270"/>
      <c r="B3" s="270"/>
      <c r="C3" s="2"/>
      <c r="D3" s="2"/>
    </row>
    <row r="4" spans="1:4" ht="21.75" customHeight="1" x14ac:dyDescent="0.3">
      <c r="A4" s="270"/>
      <c r="B4" s="270"/>
      <c r="C4" s="2"/>
      <c r="D4" s="2"/>
    </row>
    <row r="5" spans="1:4" ht="21.75" customHeight="1" x14ac:dyDescent="0.3">
      <c r="A5" s="270"/>
      <c r="B5" s="270"/>
      <c r="C5" s="2"/>
      <c r="D5" s="2"/>
    </row>
    <row r="6" spans="1:4" ht="21.75" customHeight="1" x14ac:dyDescent="0.3">
      <c r="A6" s="270"/>
      <c r="B6" s="270"/>
      <c r="C6" s="2"/>
      <c r="D6" s="2"/>
    </row>
    <row r="7" spans="1:4" x14ac:dyDescent="0.3">
      <c r="A7" s="744" t="s">
        <v>578</v>
      </c>
      <c r="B7" s="745"/>
      <c r="C7" s="745"/>
      <c r="D7" s="745"/>
    </row>
  </sheetData>
  <mergeCells count="2">
    <mergeCell ref="A1:D1"/>
    <mergeCell ref="A7:D7"/>
  </mergeCells>
  <phoneticPr fontId="0" type="noConversion"/>
  <printOptions horizontalCentered="1"/>
  <pageMargins left="0.47244094488188981" right="0.23622047244094491" top="0.94488188976377963" bottom="0.43307086614173229" header="0.51181102362204722" footer="0.39370078740157483"/>
  <pageSetup paperSize="9" scale="59" orientation="portrait" r:id="rId1"/>
  <headerFooter alignWithMargins="0">
    <oddHeader xml:space="preserve">&amp;L 14. melléklet a  önkormányzati rendelethez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K38"/>
  <sheetViews>
    <sheetView zoomScaleNormal="100" zoomScaleSheetLayoutView="100" workbookViewId="0">
      <selection activeCell="I37" sqref="I37"/>
    </sheetView>
  </sheetViews>
  <sheetFormatPr defaultRowHeight="15" x14ac:dyDescent="0.2"/>
  <cols>
    <col min="1" max="1" width="73.5703125" style="157" customWidth="1"/>
    <col min="2" max="2" width="14.42578125" style="157" customWidth="1"/>
    <col min="3" max="3" width="15.28515625" style="157" customWidth="1"/>
    <col min="4" max="4" width="13.5703125" style="157" customWidth="1"/>
    <col min="5" max="5" width="13.28515625" style="157" customWidth="1"/>
    <col min="6" max="6" width="12.7109375" style="157" customWidth="1"/>
    <col min="7" max="8" width="15.42578125" style="157" customWidth="1"/>
    <col min="9" max="9" width="19.140625" style="157" customWidth="1"/>
    <col min="10" max="10" width="10.7109375" style="157" customWidth="1"/>
    <col min="11" max="11" width="12.7109375" style="157" customWidth="1"/>
    <col min="12" max="12" width="13" style="157" customWidth="1"/>
    <col min="13" max="13" width="15.5703125" style="157" customWidth="1"/>
    <col min="14" max="14" width="15" style="157" customWidth="1"/>
    <col min="15" max="16384" width="9.140625" style="157"/>
  </cols>
  <sheetData>
    <row r="1" spans="1:11" s="155" customFormat="1" ht="15.75" x14ac:dyDescent="0.25">
      <c r="A1" s="746" t="s">
        <v>567</v>
      </c>
      <c r="B1" s="746"/>
      <c r="C1" s="746"/>
      <c r="D1" s="746"/>
      <c r="E1" s="746"/>
      <c r="F1" s="746"/>
      <c r="G1" s="746"/>
      <c r="H1" s="746"/>
      <c r="I1" s="746"/>
    </row>
    <row r="2" spans="1:11" s="155" customFormat="1" ht="17.25" x14ac:dyDescent="0.3">
      <c r="A2" s="2"/>
      <c r="B2" s="2"/>
      <c r="C2" s="2"/>
      <c r="D2" s="2"/>
      <c r="E2" s="2"/>
      <c r="F2" s="2"/>
      <c r="G2" s="2" t="s">
        <v>310</v>
      </c>
      <c r="H2" s="2"/>
      <c r="I2" s="2"/>
    </row>
    <row r="3" spans="1:11" s="155" customFormat="1" ht="18" thickBot="1" x14ac:dyDescent="0.35">
      <c r="A3" s="2"/>
      <c r="B3" s="2"/>
      <c r="C3" s="2"/>
      <c r="D3" s="2"/>
      <c r="E3" s="2"/>
      <c r="F3" s="2"/>
      <c r="G3" s="2"/>
      <c r="H3" s="2"/>
      <c r="I3" s="2"/>
    </row>
    <row r="4" spans="1:11" s="155" customFormat="1" ht="15.75" x14ac:dyDescent="0.25">
      <c r="A4" s="618" t="s">
        <v>96</v>
      </c>
      <c r="B4" s="747" t="s">
        <v>102</v>
      </c>
      <c r="C4" s="748"/>
      <c r="D4" s="747" t="s">
        <v>184</v>
      </c>
      <c r="E4" s="749"/>
      <c r="F4" s="747" t="s">
        <v>187</v>
      </c>
      <c r="G4" s="749"/>
      <c r="H4" s="747" t="s">
        <v>221</v>
      </c>
      <c r="I4" s="750"/>
    </row>
    <row r="5" spans="1:11" s="155" customFormat="1" ht="16.5" thickBot="1" x14ac:dyDescent="0.3">
      <c r="A5" s="751"/>
      <c r="B5" s="249" t="s">
        <v>282</v>
      </c>
      <c r="C5" s="249" t="s">
        <v>283</v>
      </c>
      <c r="D5" s="249" t="s">
        <v>282</v>
      </c>
      <c r="E5" s="249" t="s">
        <v>283</v>
      </c>
      <c r="F5" s="249" t="s">
        <v>282</v>
      </c>
      <c r="G5" s="249" t="s">
        <v>283</v>
      </c>
      <c r="H5" s="249" t="s">
        <v>282</v>
      </c>
      <c r="I5" s="334" t="s">
        <v>283</v>
      </c>
    </row>
    <row r="6" spans="1:11" s="155" customFormat="1" ht="17.25" x14ac:dyDescent="0.3">
      <c r="A6" s="148" t="s">
        <v>203</v>
      </c>
      <c r="B6" s="547">
        <v>2675</v>
      </c>
      <c r="C6" s="547">
        <v>1768</v>
      </c>
      <c r="D6" s="548"/>
      <c r="E6" s="548"/>
      <c r="F6" s="548"/>
      <c r="G6" s="548"/>
      <c r="H6" s="547">
        <f>(B6+D6+F6)</f>
        <v>2675</v>
      </c>
      <c r="I6" s="549">
        <f>(C6+E6+G6)</f>
        <v>1768</v>
      </c>
    </row>
    <row r="7" spans="1:11" s="155" customFormat="1" ht="17.25" x14ac:dyDescent="0.3">
      <c r="A7" s="150" t="s">
        <v>204</v>
      </c>
      <c r="B7" s="383">
        <v>1639378</v>
      </c>
      <c r="C7" s="383">
        <v>1905686</v>
      </c>
      <c r="D7" s="550"/>
      <c r="E7" s="550"/>
      <c r="F7" s="550">
        <v>577</v>
      </c>
      <c r="G7" s="550">
        <v>530</v>
      </c>
      <c r="H7" s="547">
        <f t="shared" ref="H7:H38" si="0">(B7+D7+F7)</f>
        <v>1639955</v>
      </c>
      <c r="I7" s="549">
        <v>1906216</v>
      </c>
      <c r="K7" s="156"/>
    </row>
    <row r="8" spans="1:11" s="155" customFormat="1" ht="17.25" x14ac:dyDescent="0.3">
      <c r="A8" s="150" t="s">
        <v>205</v>
      </c>
      <c r="B8" s="383">
        <v>23</v>
      </c>
      <c r="C8" s="383">
        <v>23</v>
      </c>
      <c r="D8" s="550"/>
      <c r="E8" s="550"/>
      <c r="F8" s="550"/>
      <c r="G8" s="550"/>
      <c r="H8" s="547">
        <f t="shared" si="0"/>
        <v>23</v>
      </c>
      <c r="I8" s="549">
        <f t="shared" ref="I8:I38" si="1">(C8+E8+G8)</f>
        <v>23</v>
      </c>
    </row>
    <row r="9" spans="1:11" s="155" customFormat="1" ht="17.25" x14ac:dyDescent="0.3">
      <c r="A9" s="150" t="s">
        <v>206</v>
      </c>
      <c r="B9" s="383">
        <v>1562889</v>
      </c>
      <c r="C9" s="383">
        <v>1489839</v>
      </c>
      <c r="D9" s="550"/>
      <c r="E9" s="550"/>
      <c r="F9" s="550"/>
      <c r="G9" s="550"/>
      <c r="H9" s="547">
        <f t="shared" si="0"/>
        <v>1562889</v>
      </c>
      <c r="I9" s="549">
        <f t="shared" si="1"/>
        <v>1489839</v>
      </c>
    </row>
    <row r="10" spans="1:11" s="251" customFormat="1" ht="15.75" x14ac:dyDescent="0.25">
      <c r="A10" s="151" t="s">
        <v>207</v>
      </c>
      <c r="B10" s="384">
        <f>SUM(B6:B9)</f>
        <v>3204965</v>
      </c>
      <c r="C10" s="384">
        <f>SUM(C6:C9)</f>
        <v>3397316</v>
      </c>
      <c r="D10" s="551"/>
      <c r="E10" s="551"/>
      <c r="F10" s="374">
        <v>577</v>
      </c>
      <c r="G10" s="374">
        <v>530</v>
      </c>
      <c r="H10" s="382">
        <f t="shared" si="0"/>
        <v>3205542</v>
      </c>
      <c r="I10" s="552">
        <f t="shared" si="1"/>
        <v>3397846</v>
      </c>
    </row>
    <row r="11" spans="1:11" s="155" customFormat="1" ht="17.25" x14ac:dyDescent="0.3">
      <c r="A11" s="150" t="s">
        <v>208</v>
      </c>
      <c r="B11" s="383"/>
      <c r="C11" s="383">
        <v>1380</v>
      </c>
      <c r="D11" s="550"/>
      <c r="E11" s="550"/>
      <c r="F11" s="550"/>
      <c r="G11" s="550"/>
      <c r="H11" s="547">
        <f t="shared" si="0"/>
        <v>0</v>
      </c>
      <c r="I11" s="549">
        <v>1380</v>
      </c>
    </row>
    <row r="12" spans="1:11" s="155" customFormat="1" ht="17.25" x14ac:dyDescent="0.3">
      <c r="A12" s="150" t="s">
        <v>209</v>
      </c>
      <c r="B12" s="383"/>
      <c r="C12" s="383"/>
      <c r="D12" s="550"/>
      <c r="E12" s="550"/>
      <c r="F12" s="550"/>
      <c r="G12" s="550"/>
      <c r="H12" s="547">
        <f t="shared" si="0"/>
        <v>0</v>
      </c>
      <c r="I12" s="549">
        <f t="shared" si="1"/>
        <v>0</v>
      </c>
    </row>
    <row r="13" spans="1:11" s="251" customFormat="1" ht="17.25" x14ac:dyDescent="0.3">
      <c r="A13" s="151" t="s">
        <v>210</v>
      </c>
      <c r="B13" s="384">
        <v>0</v>
      </c>
      <c r="C13" s="384">
        <v>1380</v>
      </c>
      <c r="D13" s="551"/>
      <c r="E13" s="551"/>
      <c r="F13" s="551"/>
      <c r="G13" s="551"/>
      <c r="H13" s="547">
        <f t="shared" si="0"/>
        <v>0</v>
      </c>
      <c r="I13" s="552">
        <f t="shared" si="1"/>
        <v>1380</v>
      </c>
    </row>
    <row r="14" spans="1:11" ht="17.25" x14ac:dyDescent="0.3">
      <c r="A14" s="150" t="s">
        <v>211</v>
      </c>
      <c r="B14" s="383"/>
      <c r="C14" s="383"/>
      <c r="D14" s="553"/>
      <c r="E14" s="553"/>
      <c r="F14" s="553"/>
      <c r="G14" s="553"/>
      <c r="H14" s="547">
        <f t="shared" si="0"/>
        <v>0</v>
      </c>
      <c r="I14" s="549">
        <f t="shared" si="1"/>
        <v>0</v>
      </c>
    </row>
    <row r="15" spans="1:11" ht="17.25" x14ac:dyDescent="0.3">
      <c r="A15" s="150" t="s">
        <v>212</v>
      </c>
      <c r="B15" s="383">
        <v>195</v>
      </c>
      <c r="C15" s="383">
        <v>190</v>
      </c>
      <c r="D15" s="553">
        <v>23</v>
      </c>
      <c r="E15" s="553">
        <v>127</v>
      </c>
      <c r="F15" s="553">
        <v>313</v>
      </c>
      <c r="G15" s="553">
        <v>134</v>
      </c>
      <c r="H15" s="547">
        <f t="shared" si="0"/>
        <v>531</v>
      </c>
      <c r="I15" s="549">
        <f t="shared" si="1"/>
        <v>451</v>
      </c>
    </row>
    <row r="16" spans="1:11" ht="17.25" x14ac:dyDescent="0.3">
      <c r="A16" s="150" t="s">
        <v>308</v>
      </c>
      <c r="B16" s="383">
        <v>1052886</v>
      </c>
      <c r="C16" s="383">
        <v>357976</v>
      </c>
      <c r="D16" s="553">
        <v>2015</v>
      </c>
      <c r="E16" s="553">
        <v>1002</v>
      </c>
      <c r="F16" s="553">
        <v>1439</v>
      </c>
      <c r="G16" s="553">
        <v>494</v>
      </c>
      <c r="H16" s="547">
        <f t="shared" si="0"/>
        <v>1056340</v>
      </c>
      <c r="I16" s="549">
        <v>359552</v>
      </c>
    </row>
    <row r="17" spans="1:9" ht="17.25" x14ac:dyDescent="0.3">
      <c r="A17" s="150" t="s">
        <v>309</v>
      </c>
      <c r="B17" s="383">
        <v>80</v>
      </c>
      <c r="C17" s="383">
        <v>80</v>
      </c>
      <c r="D17" s="553"/>
      <c r="E17" s="553"/>
      <c r="F17" s="553"/>
      <c r="G17" s="553"/>
      <c r="H17" s="547">
        <f t="shared" si="0"/>
        <v>80</v>
      </c>
      <c r="I17" s="549">
        <f t="shared" si="1"/>
        <v>80</v>
      </c>
    </row>
    <row r="18" spans="1:9" s="252" customFormat="1" ht="15.75" x14ac:dyDescent="0.25">
      <c r="A18" s="151" t="s">
        <v>213</v>
      </c>
      <c r="B18" s="384">
        <f>SUM(B15:B17)</f>
        <v>1053161</v>
      </c>
      <c r="C18" s="384">
        <f>SUM(C15:C17)</f>
        <v>358246</v>
      </c>
      <c r="D18" s="374">
        <f>SUM(D14:D17)</f>
        <v>2038</v>
      </c>
      <c r="E18" s="374">
        <v>1130</v>
      </c>
      <c r="F18" s="374">
        <f>SUM(F14:F17)</f>
        <v>1752</v>
      </c>
      <c r="G18" s="374">
        <f>SUM(G14:G17)</f>
        <v>628</v>
      </c>
      <c r="H18" s="382">
        <f t="shared" si="0"/>
        <v>1056951</v>
      </c>
      <c r="I18" s="552">
        <f t="shared" si="1"/>
        <v>360004</v>
      </c>
    </row>
    <row r="19" spans="1:9" ht="17.25" x14ac:dyDescent="0.3">
      <c r="A19" s="150" t="s">
        <v>214</v>
      </c>
      <c r="B19" s="383">
        <v>17257</v>
      </c>
      <c r="C19" s="383">
        <v>27979</v>
      </c>
      <c r="D19" s="553"/>
      <c r="E19" s="553"/>
      <c r="F19" s="553">
        <v>26</v>
      </c>
      <c r="G19" s="553">
        <v>61</v>
      </c>
      <c r="H19" s="547">
        <f t="shared" si="0"/>
        <v>17283</v>
      </c>
      <c r="I19" s="549">
        <f t="shared" si="1"/>
        <v>28040</v>
      </c>
    </row>
    <row r="20" spans="1:9" ht="17.25" x14ac:dyDescent="0.3">
      <c r="A20" s="150" t="s">
        <v>215</v>
      </c>
      <c r="B20" s="383">
        <v>116734</v>
      </c>
      <c r="C20" s="383">
        <v>160155</v>
      </c>
      <c r="D20" s="553"/>
      <c r="E20" s="553"/>
      <c r="F20" s="553"/>
      <c r="G20" s="553"/>
      <c r="H20" s="547">
        <f t="shared" si="0"/>
        <v>116734</v>
      </c>
      <c r="I20" s="549">
        <f t="shared" si="1"/>
        <v>160155</v>
      </c>
    </row>
    <row r="21" spans="1:9" ht="17.25" x14ac:dyDescent="0.3">
      <c r="A21" s="150" t="s">
        <v>216</v>
      </c>
      <c r="B21" s="383">
        <v>36305</v>
      </c>
      <c r="C21" s="383">
        <v>23823</v>
      </c>
      <c r="D21" s="553">
        <v>0</v>
      </c>
      <c r="E21" s="553">
        <v>0</v>
      </c>
      <c r="F21" s="553"/>
      <c r="G21" s="553">
        <v>1493</v>
      </c>
      <c r="H21" s="547">
        <f t="shared" si="0"/>
        <v>36305</v>
      </c>
      <c r="I21" s="549">
        <f t="shared" si="1"/>
        <v>25316</v>
      </c>
    </row>
    <row r="22" spans="1:9" s="252" customFormat="1" ht="15.75" x14ac:dyDescent="0.25">
      <c r="A22" s="151" t="s">
        <v>217</v>
      </c>
      <c r="B22" s="384">
        <f>SUM(B19:B21)</f>
        <v>170296</v>
      </c>
      <c r="C22" s="384">
        <f>SUM(C19:C21)</f>
        <v>211957</v>
      </c>
      <c r="D22" s="554"/>
      <c r="E22" s="554"/>
      <c r="F22" s="554">
        <f>SUM(F19:F21)</f>
        <v>26</v>
      </c>
      <c r="G22" s="554">
        <f>SUM(G19:G21)</f>
        <v>1554</v>
      </c>
      <c r="H22" s="382">
        <f t="shared" si="0"/>
        <v>170322</v>
      </c>
      <c r="I22" s="552">
        <f t="shared" si="1"/>
        <v>213511</v>
      </c>
    </row>
    <row r="23" spans="1:9" s="252" customFormat="1" ht="15.75" x14ac:dyDescent="0.25">
      <c r="A23" s="151" t="s">
        <v>218</v>
      </c>
      <c r="B23" s="384">
        <v>21778</v>
      </c>
      <c r="C23" s="384">
        <v>24</v>
      </c>
      <c r="D23" s="554">
        <v>0</v>
      </c>
      <c r="E23" s="554">
        <v>0</v>
      </c>
      <c r="F23" s="554">
        <v>0</v>
      </c>
      <c r="G23" s="554">
        <v>0</v>
      </c>
      <c r="H23" s="382">
        <f t="shared" si="0"/>
        <v>21778</v>
      </c>
      <c r="I23" s="552">
        <f t="shared" si="1"/>
        <v>24</v>
      </c>
    </row>
    <row r="24" spans="1:9" s="252" customFormat="1" ht="16.5" thickBot="1" x14ac:dyDescent="0.3">
      <c r="A24" s="247" t="s">
        <v>219</v>
      </c>
      <c r="B24" s="555">
        <v>884</v>
      </c>
      <c r="C24" s="555">
        <v>0</v>
      </c>
      <c r="D24" s="556">
        <v>0</v>
      </c>
      <c r="E24" s="556">
        <v>0</v>
      </c>
      <c r="F24" s="556">
        <v>0</v>
      </c>
      <c r="G24" s="556">
        <v>0</v>
      </c>
      <c r="H24" s="557">
        <f t="shared" si="0"/>
        <v>884</v>
      </c>
      <c r="I24" s="558">
        <f t="shared" si="1"/>
        <v>0</v>
      </c>
    </row>
    <row r="25" spans="1:9" s="252" customFormat="1" ht="16.5" thickBot="1" x14ac:dyDescent="0.3">
      <c r="A25" s="269" t="s">
        <v>220</v>
      </c>
      <c r="B25" s="559">
        <f>(B10+B18+B22+B23+B24)</f>
        <v>4451084</v>
      </c>
      <c r="C25" s="559">
        <f>(C10+C18+C22+C23+C24+C13)</f>
        <v>3968923</v>
      </c>
      <c r="D25" s="560">
        <f>(D18+D22+D23+D24)</f>
        <v>2038</v>
      </c>
      <c r="E25" s="560">
        <f>(E18+E22+E23+E24)</f>
        <v>1130</v>
      </c>
      <c r="F25" s="560">
        <f>(F10+F18+F22+F23+F24)</f>
        <v>2355</v>
      </c>
      <c r="G25" s="560">
        <f>(G10+G18+G22+G23+G24)</f>
        <v>2712</v>
      </c>
      <c r="H25" s="560">
        <f>(H10+H18+H22+H23+H24)</f>
        <v>4455477</v>
      </c>
      <c r="I25" s="561">
        <f t="shared" si="1"/>
        <v>3972765</v>
      </c>
    </row>
    <row r="26" spans="1:9" ht="18" thickBot="1" x14ac:dyDescent="0.35">
      <c r="A26" s="148" t="s">
        <v>284</v>
      </c>
      <c r="B26" s="547">
        <v>1858224</v>
      </c>
      <c r="C26" s="547">
        <v>1858224</v>
      </c>
      <c r="D26" s="562">
        <v>55</v>
      </c>
      <c r="E26" s="562">
        <v>55</v>
      </c>
      <c r="F26" s="562">
        <v>227</v>
      </c>
      <c r="G26" s="562">
        <v>227</v>
      </c>
      <c r="H26" s="563">
        <f>(B26+D26+F26)</f>
        <v>1858506</v>
      </c>
      <c r="I26" s="549">
        <f>(C26+E26+G26)</f>
        <v>1858506</v>
      </c>
    </row>
    <row r="27" spans="1:9" ht="17.25" x14ac:dyDescent="0.3">
      <c r="A27" s="150" t="s">
        <v>222</v>
      </c>
      <c r="B27" s="383">
        <v>413158</v>
      </c>
      <c r="C27" s="383">
        <v>432416</v>
      </c>
      <c r="D27" s="553">
        <v>-7401</v>
      </c>
      <c r="E27" s="553">
        <v>-5721</v>
      </c>
      <c r="F27" s="553">
        <v>-13261</v>
      </c>
      <c r="G27" s="553">
        <v>-14780</v>
      </c>
      <c r="H27" s="547">
        <f>(B27+D27+F27)</f>
        <v>392496</v>
      </c>
      <c r="I27" s="549">
        <f t="shared" si="1"/>
        <v>411915</v>
      </c>
    </row>
    <row r="28" spans="1:9" ht="17.25" x14ac:dyDescent="0.3">
      <c r="A28" s="150" t="s">
        <v>223</v>
      </c>
      <c r="B28" s="383"/>
      <c r="C28" s="383"/>
      <c r="D28" s="553"/>
      <c r="E28" s="553"/>
      <c r="F28" s="553"/>
      <c r="G28" s="553"/>
      <c r="H28" s="547">
        <f t="shared" si="0"/>
        <v>0</v>
      </c>
      <c r="I28" s="549">
        <f t="shared" si="1"/>
        <v>0</v>
      </c>
    </row>
    <row r="29" spans="1:9" ht="17.25" x14ac:dyDescent="0.3">
      <c r="A29" s="150" t="s">
        <v>224</v>
      </c>
      <c r="B29" s="383">
        <v>19258</v>
      </c>
      <c r="C29" s="383">
        <v>144393</v>
      </c>
      <c r="D29" s="553">
        <v>1680</v>
      </c>
      <c r="E29" s="553">
        <v>-3316</v>
      </c>
      <c r="F29" s="553">
        <v>-1519</v>
      </c>
      <c r="G29" s="553">
        <v>-7105</v>
      </c>
      <c r="H29" s="547">
        <f t="shared" si="0"/>
        <v>19419</v>
      </c>
      <c r="I29" s="549">
        <f t="shared" si="1"/>
        <v>133972</v>
      </c>
    </row>
    <row r="30" spans="1:9" s="252" customFormat="1" ht="15.75" x14ac:dyDescent="0.25">
      <c r="A30" s="151" t="s">
        <v>225</v>
      </c>
      <c r="B30" s="384">
        <f t="shared" ref="B30" si="2">SUM(B26:B29)</f>
        <v>2290640</v>
      </c>
      <c r="C30" s="384">
        <f t="shared" ref="C30:F30" si="3">SUM(C26:C29)</f>
        <v>2435033</v>
      </c>
      <c r="D30" s="374">
        <f t="shared" ref="D30" si="4">SUM(D26:D29)</f>
        <v>-5666</v>
      </c>
      <c r="E30" s="374">
        <f t="shared" si="3"/>
        <v>-8982</v>
      </c>
      <c r="F30" s="554">
        <f t="shared" si="3"/>
        <v>-14553</v>
      </c>
      <c r="G30" s="554">
        <f t="shared" ref="G30" si="5">SUM(G26:G29)</f>
        <v>-21658</v>
      </c>
      <c r="H30" s="382">
        <f t="shared" si="0"/>
        <v>2270421</v>
      </c>
      <c r="I30" s="552">
        <f t="shared" si="1"/>
        <v>2404393</v>
      </c>
    </row>
    <row r="31" spans="1:9" ht="17.25" x14ac:dyDescent="0.3">
      <c r="A31" s="150" t="s">
        <v>226</v>
      </c>
      <c r="B31" s="383">
        <v>13694</v>
      </c>
      <c r="C31" s="383">
        <v>4387</v>
      </c>
      <c r="D31" s="553"/>
      <c r="E31" s="553"/>
      <c r="F31" s="553"/>
      <c r="G31" s="553">
        <v>672</v>
      </c>
      <c r="H31" s="382">
        <f t="shared" si="0"/>
        <v>13694</v>
      </c>
      <c r="I31" s="552">
        <f t="shared" si="1"/>
        <v>5059</v>
      </c>
    </row>
    <row r="32" spans="1:9" ht="17.25" x14ac:dyDescent="0.3">
      <c r="A32" s="150" t="s">
        <v>227</v>
      </c>
      <c r="B32" s="383">
        <v>71132</v>
      </c>
      <c r="C32" s="383">
        <v>16112</v>
      </c>
      <c r="D32" s="553"/>
      <c r="E32" s="553"/>
      <c r="F32" s="553"/>
      <c r="G32" s="553"/>
      <c r="H32" s="382">
        <f t="shared" si="0"/>
        <v>71132</v>
      </c>
      <c r="I32" s="552">
        <f t="shared" si="1"/>
        <v>16112</v>
      </c>
    </row>
    <row r="33" spans="1:9" ht="17.25" x14ac:dyDescent="0.3">
      <c r="A33" s="150" t="s">
        <v>228</v>
      </c>
      <c r="B33" s="383">
        <v>27336</v>
      </c>
      <c r="C33" s="383">
        <v>28742</v>
      </c>
      <c r="D33" s="553"/>
      <c r="E33" s="553"/>
      <c r="F33" s="553">
        <v>0</v>
      </c>
      <c r="G33" s="553">
        <v>0</v>
      </c>
      <c r="H33" s="382">
        <f t="shared" si="0"/>
        <v>27336</v>
      </c>
      <c r="I33" s="552">
        <f t="shared" si="1"/>
        <v>28742</v>
      </c>
    </row>
    <row r="34" spans="1:9" s="252" customFormat="1" ht="15.75" x14ac:dyDescent="0.25">
      <c r="A34" s="151" t="s">
        <v>229</v>
      </c>
      <c r="B34" s="384">
        <f t="shared" ref="B34" si="6">SUM(B31:B33)</f>
        <v>112162</v>
      </c>
      <c r="C34" s="384">
        <f t="shared" ref="C34:F34" si="7">SUM(C31:C33)</f>
        <v>49241</v>
      </c>
      <c r="D34" s="374">
        <f t="shared" ref="D34" si="8">SUM(D31:D33)</f>
        <v>0</v>
      </c>
      <c r="E34" s="374">
        <f t="shared" si="7"/>
        <v>0</v>
      </c>
      <c r="F34" s="554">
        <f t="shared" si="7"/>
        <v>0</v>
      </c>
      <c r="G34" s="554">
        <f t="shared" ref="G34" si="9">SUM(G31:G33)</f>
        <v>672</v>
      </c>
      <c r="H34" s="382">
        <f t="shared" si="0"/>
        <v>112162</v>
      </c>
      <c r="I34" s="552">
        <f t="shared" si="1"/>
        <v>49913</v>
      </c>
    </row>
    <row r="35" spans="1:9" s="252" customFormat="1" ht="15.75" x14ac:dyDescent="0.25">
      <c r="A35" s="151" t="s">
        <v>230</v>
      </c>
      <c r="B35" s="384"/>
      <c r="C35" s="384"/>
      <c r="D35" s="554"/>
      <c r="E35" s="554"/>
      <c r="F35" s="554"/>
      <c r="G35" s="554"/>
      <c r="H35" s="382">
        <f t="shared" si="0"/>
        <v>0</v>
      </c>
      <c r="I35" s="552">
        <f t="shared" si="1"/>
        <v>0</v>
      </c>
    </row>
    <row r="36" spans="1:9" s="252" customFormat="1" ht="15.75" x14ac:dyDescent="0.25">
      <c r="A36" s="151" t="s">
        <v>231</v>
      </c>
      <c r="B36" s="384"/>
      <c r="C36" s="384"/>
      <c r="D36" s="554"/>
      <c r="E36" s="554"/>
      <c r="F36" s="554"/>
      <c r="G36" s="554"/>
      <c r="H36" s="382">
        <f t="shared" si="0"/>
        <v>0</v>
      </c>
      <c r="I36" s="552">
        <f t="shared" si="1"/>
        <v>0</v>
      </c>
    </row>
    <row r="37" spans="1:9" s="252" customFormat="1" ht="16.5" thickBot="1" x14ac:dyDescent="0.3">
      <c r="A37" s="247" t="s">
        <v>232</v>
      </c>
      <c r="B37" s="555">
        <v>2048282</v>
      </c>
      <c r="C37" s="555">
        <v>1484649</v>
      </c>
      <c r="D37" s="556">
        <v>7704</v>
      </c>
      <c r="E37" s="556">
        <v>10111</v>
      </c>
      <c r="F37" s="556">
        <v>16908</v>
      </c>
      <c r="G37" s="556">
        <v>23698</v>
      </c>
      <c r="H37" s="557">
        <f t="shared" si="0"/>
        <v>2072894</v>
      </c>
      <c r="I37" s="558">
        <f t="shared" si="1"/>
        <v>1518458</v>
      </c>
    </row>
    <row r="38" spans="1:9" s="252" customFormat="1" ht="16.5" thickBot="1" x14ac:dyDescent="0.3">
      <c r="A38" s="248" t="s">
        <v>233</v>
      </c>
      <c r="B38" s="559">
        <f t="shared" ref="B38" si="10">(B30+B34+B37)</f>
        <v>4451084</v>
      </c>
      <c r="C38" s="559">
        <f t="shared" ref="C38:F38" si="11">(C30+C34+C37)</f>
        <v>3968923</v>
      </c>
      <c r="D38" s="564">
        <f t="shared" ref="D38" si="12">(D30+D34+D37)</f>
        <v>2038</v>
      </c>
      <c r="E38" s="564">
        <f t="shared" si="11"/>
        <v>1129</v>
      </c>
      <c r="F38" s="560">
        <f t="shared" si="11"/>
        <v>2355</v>
      </c>
      <c r="G38" s="560">
        <f t="shared" ref="G38" si="13">(G30+G34+G37)</f>
        <v>2712</v>
      </c>
      <c r="H38" s="559">
        <f t="shared" si="0"/>
        <v>4455477</v>
      </c>
      <c r="I38" s="561">
        <f t="shared" si="1"/>
        <v>3972764</v>
      </c>
    </row>
  </sheetData>
  <mergeCells count="6">
    <mergeCell ref="A1:I1"/>
    <mergeCell ref="B4:C4"/>
    <mergeCell ref="D4:E4"/>
    <mergeCell ref="F4:G4"/>
    <mergeCell ref="H4:I4"/>
    <mergeCell ref="A4:A5"/>
  </mergeCells>
  <phoneticPr fontId="21" type="noConversion"/>
  <printOptions horizontalCentered="1"/>
  <pageMargins left="0" right="0" top="0.98425196850393704" bottom="0" header="0.51181102362204722" footer="0.51181102362204722"/>
  <pageSetup paperSize="9" scale="72" firstPageNumber="0" orientation="landscape" r:id="rId1"/>
  <headerFooter alignWithMargins="0">
    <oddHeader>&amp;L&amp;"Arial,Normál" 15. melléklet a 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2:G25"/>
  <sheetViews>
    <sheetView zoomScale="130" zoomScaleSheetLayoutView="87" workbookViewId="0">
      <selection activeCell="G24" sqref="G24"/>
    </sheetView>
  </sheetViews>
  <sheetFormatPr defaultRowHeight="17.25" x14ac:dyDescent="0.3"/>
  <cols>
    <col min="1" max="1" width="75" style="2" customWidth="1"/>
    <col min="2" max="2" width="12.7109375" style="2" customWidth="1"/>
    <col min="3" max="3" width="11.5703125" style="2" bestFit="1" customWidth="1"/>
    <col min="4" max="4" width="11" style="2" customWidth="1"/>
    <col min="5" max="5" width="15" style="2" customWidth="1"/>
    <col min="6" max="6" width="11.42578125" style="2" customWidth="1"/>
    <col min="7" max="7" width="14.7109375" style="2" customWidth="1"/>
    <col min="8" max="16384" width="9.140625" style="2"/>
  </cols>
  <sheetData>
    <row r="2" spans="1:7" x14ac:dyDescent="0.3">
      <c r="A2" s="746" t="s">
        <v>587</v>
      </c>
      <c r="B2" s="746"/>
      <c r="C2" s="746"/>
      <c r="D2" s="746"/>
      <c r="E2" s="746"/>
      <c r="F2" s="746"/>
      <c r="G2" s="746"/>
    </row>
    <row r="4" spans="1:7" ht="18" thickBot="1" x14ac:dyDescent="0.35"/>
    <row r="5" spans="1:7" s="1" customFormat="1" ht="25.5" customHeight="1" x14ac:dyDescent="0.2">
      <c r="A5" s="618" t="s">
        <v>96</v>
      </c>
      <c r="B5" s="747" t="s">
        <v>102</v>
      </c>
      <c r="C5" s="748"/>
      <c r="D5" s="747" t="s">
        <v>184</v>
      </c>
      <c r="E5" s="747"/>
      <c r="F5" s="747" t="s">
        <v>187</v>
      </c>
      <c r="G5" s="750"/>
    </row>
    <row r="6" spans="1:7" s="1" customFormat="1" ht="25.5" customHeight="1" thickBot="1" x14ac:dyDescent="0.25">
      <c r="A6" s="751"/>
      <c r="B6" s="249" t="s">
        <v>282</v>
      </c>
      <c r="C6" s="249" t="s">
        <v>283</v>
      </c>
      <c r="D6" s="249" t="s">
        <v>282</v>
      </c>
      <c r="E6" s="249" t="s">
        <v>283</v>
      </c>
      <c r="F6" s="249" t="s">
        <v>282</v>
      </c>
      <c r="G6" s="334" t="s">
        <v>283</v>
      </c>
    </row>
    <row r="7" spans="1:7" x14ac:dyDescent="0.3">
      <c r="A7" s="148" t="s">
        <v>7</v>
      </c>
      <c r="B7" s="547">
        <v>1506934</v>
      </c>
      <c r="C7" s="547">
        <v>931755</v>
      </c>
      <c r="D7" s="547">
        <v>308</v>
      </c>
      <c r="E7" s="547">
        <v>3793</v>
      </c>
      <c r="F7" s="565">
        <v>1785</v>
      </c>
      <c r="G7" s="565">
        <v>1267</v>
      </c>
    </row>
    <row r="8" spans="1:7" x14ac:dyDescent="0.3">
      <c r="A8" s="150" t="s">
        <v>6</v>
      </c>
      <c r="B8" s="383">
        <v>573647</v>
      </c>
      <c r="C8" s="383">
        <v>1276612</v>
      </c>
      <c r="D8" s="383">
        <v>93985</v>
      </c>
      <c r="E8" s="383">
        <v>107821</v>
      </c>
      <c r="F8" s="389">
        <v>210234</v>
      </c>
      <c r="G8" s="389">
        <v>264372</v>
      </c>
    </row>
    <row r="9" spans="1:7" s="1" customFormat="1" ht="15" x14ac:dyDescent="0.2">
      <c r="A9" s="151" t="s">
        <v>8</v>
      </c>
      <c r="B9" s="384">
        <f t="shared" ref="B9" si="0">(B7-B8)</f>
        <v>933287</v>
      </c>
      <c r="C9" s="384">
        <f t="shared" ref="C9:G9" si="1">(C7-C8)</f>
        <v>-344857</v>
      </c>
      <c r="D9" s="384">
        <f t="shared" si="1"/>
        <v>-93677</v>
      </c>
      <c r="E9" s="384">
        <f t="shared" ref="E9:F9" si="2">(E7-E8)</f>
        <v>-104028</v>
      </c>
      <c r="F9" s="391">
        <f t="shared" si="2"/>
        <v>-208449</v>
      </c>
      <c r="G9" s="391">
        <f t="shared" si="1"/>
        <v>-263105</v>
      </c>
    </row>
    <row r="10" spans="1:7" x14ac:dyDescent="0.3">
      <c r="A10" s="150" t="s">
        <v>11</v>
      </c>
      <c r="B10" s="383">
        <v>484535</v>
      </c>
      <c r="C10" s="383">
        <v>1117196</v>
      </c>
      <c r="D10" s="383">
        <v>95715</v>
      </c>
      <c r="E10" s="383">
        <v>105158</v>
      </c>
      <c r="F10" s="389">
        <v>210202</v>
      </c>
      <c r="G10" s="389">
        <v>265226</v>
      </c>
    </row>
    <row r="11" spans="1:7" s="1" customFormat="1" x14ac:dyDescent="0.3">
      <c r="A11" s="150" t="s">
        <v>9</v>
      </c>
      <c r="B11" s="383">
        <v>379245</v>
      </c>
      <c r="C11" s="383">
        <v>442565</v>
      </c>
      <c r="D11" s="384">
        <v>0</v>
      </c>
      <c r="E11" s="384">
        <v>0</v>
      </c>
      <c r="F11" s="391"/>
      <c r="G11" s="391"/>
    </row>
    <row r="12" spans="1:7" s="1" customFormat="1" ht="15" x14ac:dyDescent="0.2">
      <c r="A12" s="151" t="s">
        <v>12</v>
      </c>
      <c r="B12" s="384">
        <f>(B10-B11)</f>
        <v>105290</v>
      </c>
      <c r="C12" s="384">
        <f>(C10-C11)</f>
        <v>674631</v>
      </c>
      <c r="D12" s="384">
        <v>95715</v>
      </c>
      <c r="E12" s="384">
        <v>105158</v>
      </c>
      <c r="F12" s="391">
        <v>210202</v>
      </c>
      <c r="G12" s="391">
        <v>265226</v>
      </c>
    </row>
    <row r="13" spans="1:7" s="1" customFormat="1" ht="15" x14ac:dyDescent="0.2">
      <c r="A13" s="151" t="s">
        <v>10</v>
      </c>
      <c r="B13" s="384">
        <f>(B9+B12)</f>
        <v>1038577</v>
      </c>
      <c r="C13" s="384">
        <f>(C9+C12)</f>
        <v>329774</v>
      </c>
      <c r="D13" s="384">
        <f t="shared" ref="D13" si="3">(D9+D12)</f>
        <v>2038</v>
      </c>
      <c r="E13" s="384">
        <f t="shared" ref="E13" si="4">(E9+E12)</f>
        <v>1130</v>
      </c>
      <c r="F13" s="391">
        <f>(F12+F9)</f>
        <v>1753</v>
      </c>
      <c r="G13" s="391">
        <f>(G12+G9)</f>
        <v>2121</v>
      </c>
    </row>
    <row r="14" spans="1:7" s="1" customFormat="1" x14ac:dyDescent="0.3">
      <c r="A14" s="150" t="s">
        <v>13</v>
      </c>
      <c r="B14" s="384"/>
      <c r="C14" s="384"/>
      <c r="D14" s="384">
        <v>0</v>
      </c>
      <c r="E14" s="384">
        <v>0</v>
      </c>
      <c r="F14" s="391">
        <v>0</v>
      </c>
      <c r="G14" s="391">
        <v>0</v>
      </c>
    </row>
    <row r="15" spans="1:7" x14ac:dyDescent="0.3">
      <c r="A15" s="150" t="s">
        <v>14</v>
      </c>
      <c r="B15" s="383"/>
      <c r="C15" s="383"/>
      <c r="D15" s="383">
        <v>0</v>
      </c>
      <c r="E15" s="383">
        <v>0</v>
      </c>
      <c r="F15" s="389">
        <v>0</v>
      </c>
      <c r="G15" s="389">
        <v>0</v>
      </c>
    </row>
    <row r="16" spans="1:7" s="1" customFormat="1" ht="15" x14ac:dyDescent="0.2">
      <c r="A16" s="151" t="s">
        <v>15</v>
      </c>
      <c r="B16" s="384"/>
      <c r="C16" s="384"/>
      <c r="D16" s="384">
        <v>0</v>
      </c>
      <c r="E16" s="384">
        <v>0</v>
      </c>
      <c r="F16" s="391">
        <v>0</v>
      </c>
      <c r="G16" s="391">
        <v>0</v>
      </c>
    </row>
    <row r="17" spans="1:7" x14ac:dyDescent="0.3">
      <c r="A17" s="150" t="s">
        <v>16</v>
      </c>
      <c r="B17" s="383"/>
      <c r="C17" s="383"/>
      <c r="D17" s="383">
        <v>0</v>
      </c>
      <c r="E17" s="383">
        <v>0</v>
      </c>
      <c r="F17" s="389">
        <v>0</v>
      </c>
      <c r="G17" s="389">
        <v>0</v>
      </c>
    </row>
    <row r="18" spans="1:7" x14ac:dyDescent="0.3">
      <c r="A18" s="150" t="s">
        <v>17</v>
      </c>
      <c r="B18" s="383"/>
      <c r="C18" s="383"/>
      <c r="D18" s="383">
        <v>0</v>
      </c>
      <c r="E18" s="383">
        <v>0</v>
      </c>
      <c r="F18" s="389">
        <v>0</v>
      </c>
      <c r="G18" s="389">
        <v>0</v>
      </c>
    </row>
    <row r="19" spans="1:7" s="1" customFormat="1" ht="15" x14ac:dyDescent="0.2">
      <c r="A19" s="151" t="s">
        <v>18</v>
      </c>
      <c r="B19" s="384"/>
      <c r="C19" s="384"/>
      <c r="D19" s="384">
        <v>0</v>
      </c>
      <c r="E19" s="384">
        <v>0</v>
      </c>
      <c r="F19" s="391">
        <v>0</v>
      </c>
      <c r="G19" s="391">
        <v>0</v>
      </c>
    </row>
    <row r="20" spans="1:7" s="1" customFormat="1" ht="15" x14ac:dyDescent="0.2">
      <c r="A20" s="151" t="s">
        <v>19</v>
      </c>
      <c r="B20" s="384"/>
      <c r="C20" s="384"/>
      <c r="D20" s="384">
        <v>0</v>
      </c>
      <c r="E20" s="384">
        <v>0</v>
      </c>
      <c r="F20" s="391">
        <v>0</v>
      </c>
      <c r="G20" s="391">
        <v>0</v>
      </c>
    </row>
    <row r="21" spans="1:7" s="1" customFormat="1" ht="15" x14ac:dyDescent="0.2">
      <c r="A21" s="151" t="s">
        <v>20</v>
      </c>
      <c r="B21" s="384">
        <v>1038577</v>
      </c>
      <c r="C21" s="384">
        <v>329774</v>
      </c>
      <c r="D21" s="384">
        <v>2038</v>
      </c>
      <c r="E21" s="384">
        <v>1130</v>
      </c>
      <c r="F21" s="391">
        <v>1753</v>
      </c>
      <c r="G21" s="391">
        <v>2121</v>
      </c>
    </row>
    <row r="22" spans="1:7" s="1" customFormat="1" ht="15" x14ac:dyDescent="0.2">
      <c r="A22" s="151" t="s">
        <v>21</v>
      </c>
      <c r="B22" s="384">
        <v>0</v>
      </c>
      <c r="C22" s="384">
        <v>0</v>
      </c>
      <c r="D22" s="384">
        <v>0</v>
      </c>
      <c r="E22" s="384">
        <v>0</v>
      </c>
      <c r="F22" s="391">
        <v>0</v>
      </c>
      <c r="G22" s="391">
        <v>0</v>
      </c>
    </row>
    <row r="23" spans="1:7" s="1" customFormat="1" ht="15" x14ac:dyDescent="0.2">
      <c r="A23" s="250" t="s">
        <v>22</v>
      </c>
      <c r="B23" s="384">
        <v>1038577</v>
      </c>
      <c r="C23" s="384">
        <v>329774</v>
      </c>
      <c r="D23" s="384">
        <v>2038</v>
      </c>
      <c r="E23" s="384">
        <v>1130</v>
      </c>
      <c r="F23" s="391">
        <v>1753</v>
      </c>
      <c r="G23" s="391">
        <v>2121</v>
      </c>
    </row>
    <row r="24" spans="1:7" s="1" customFormat="1" ht="15" x14ac:dyDescent="0.2">
      <c r="A24" s="151" t="s">
        <v>23</v>
      </c>
      <c r="B24" s="384">
        <v>0</v>
      </c>
      <c r="C24" s="384">
        <v>0</v>
      </c>
      <c r="D24" s="384">
        <v>0</v>
      </c>
      <c r="E24" s="384">
        <v>0</v>
      </c>
      <c r="F24" s="391">
        <v>0</v>
      </c>
      <c r="G24" s="391">
        <v>0</v>
      </c>
    </row>
    <row r="25" spans="1:7" s="1" customFormat="1" ht="15.75" thickBot="1" x14ac:dyDescent="0.25">
      <c r="A25" s="152" t="s">
        <v>24</v>
      </c>
      <c r="B25" s="385">
        <v>0</v>
      </c>
      <c r="C25" s="385">
        <v>0</v>
      </c>
      <c r="D25" s="385">
        <v>0</v>
      </c>
      <c r="E25" s="385">
        <v>0</v>
      </c>
      <c r="F25" s="393">
        <v>0</v>
      </c>
      <c r="G25" s="393">
        <v>0</v>
      </c>
    </row>
  </sheetData>
  <mergeCells count="5">
    <mergeCell ref="A2:G2"/>
    <mergeCell ref="B5:C5"/>
    <mergeCell ref="D5:E5"/>
    <mergeCell ref="F5:G5"/>
    <mergeCell ref="A5:A6"/>
  </mergeCells>
  <phoneticPr fontId="2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>
    <oddHeader xml:space="preserve">&amp;L 16. melléklet a  önkormányzati rendelethez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Q44"/>
  <sheetViews>
    <sheetView zoomScaleNormal="100" zoomScaleSheetLayoutView="100" workbookViewId="0">
      <selection activeCell="L9" sqref="L9"/>
    </sheetView>
  </sheetViews>
  <sheetFormatPr defaultColWidth="63.140625" defaultRowHeight="17.25" x14ac:dyDescent="0.3"/>
  <cols>
    <col min="1" max="1" width="63.140625" style="2" customWidth="1"/>
    <col min="2" max="2" width="11.7109375" style="2" customWidth="1"/>
    <col min="3" max="3" width="11.5703125" style="2" customWidth="1"/>
    <col min="4" max="4" width="12.28515625" style="2" customWidth="1"/>
    <col min="5" max="5" width="12.140625" style="2" customWidth="1"/>
    <col min="6" max="6" width="12.28515625" style="2" customWidth="1"/>
    <col min="7" max="7" width="12.42578125" style="2" customWidth="1"/>
    <col min="8" max="8" width="11.140625" style="2" customWidth="1"/>
    <col min="9" max="9" width="11.7109375" style="2" customWidth="1"/>
    <col min="10" max="10" width="12.5703125" style="2" customWidth="1"/>
    <col min="11" max="11" width="13.5703125" style="2" customWidth="1"/>
    <col min="12" max="16384" width="63.140625" style="2"/>
  </cols>
  <sheetData>
    <row r="1" spans="1:17" x14ac:dyDescent="0.3">
      <c r="A1" s="746" t="s">
        <v>588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158"/>
      <c r="M1" s="158"/>
      <c r="N1" s="158"/>
      <c r="O1" s="158"/>
      <c r="P1" s="158"/>
      <c r="Q1" s="158"/>
    </row>
    <row r="2" spans="1:17" ht="18" thickBot="1" x14ac:dyDescent="0.35"/>
    <row r="3" spans="1:17" s="159" customFormat="1" ht="24.75" customHeight="1" x14ac:dyDescent="0.2">
      <c r="A3" s="618" t="s">
        <v>234</v>
      </c>
      <c r="B3" s="747" t="s">
        <v>102</v>
      </c>
      <c r="C3" s="748"/>
      <c r="D3" s="747" t="s">
        <v>184</v>
      </c>
      <c r="E3" s="747"/>
      <c r="F3" s="747" t="s">
        <v>187</v>
      </c>
      <c r="G3" s="747"/>
      <c r="H3" s="747" t="s">
        <v>135</v>
      </c>
      <c r="I3" s="748"/>
      <c r="J3" s="747" t="s">
        <v>189</v>
      </c>
      <c r="K3" s="750"/>
    </row>
    <row r="4" spans="1:17" s="159" customFormat="1" ht="24.75" customHeight="1" thickBot="1" x14ac:dyDescent="0.25">
      <c r="A4" s="752"/>
      <c r="B4" s="335" t="s">
        <v>282</v>
      </c>
      <c r="C4" s="335" t="s">
        <v>283</v>
      </c>
      <c r="D4" s="335" t="s">
        <v>282</v>
      </c>
      <c r="E4" s="335" t="s">
        <v>283</v>
      </c>
      <c r="F4" s="335" t="s">
        <v>282</v>
      </c>
      <c r="G4" s="335" t="s">
        <v>283</v>
      </c>
      <c r="H4" s="335" t="s">
        <v>282</v>
      </c>
      <c r="I4" s="335" t="s">
        <v>283</v>
      </c>
      <c r="J4" s="335" t="s">
        <v>282</v>
      </c>
      <c r="K4" s="336" t="s">
        <v>283</v>
      </c>
    </row>
    <row r="5" spans="1:17" x14ac:dyDescent="0.3">
      <c r="A5" s="273" t="s">
        <v>235</v>
      </c>
      <c r="B5" s="566">
        <v>290171</v>
      </c>
      <c r="C5" s="566">
        <v>401401</v>
      </c>
      <c r="D5" s="566"/>
      <c r="E5" s="566"/>
      <c r="F5" s="566"/>
      <c r="G5" s="566"/>
      <c r="H5" s="566">
        <f>(B5+D5+F5)</f>
        <v>290171</v>
      </c>
      <c r="I5" s="566">
        <f>(C5+E5+G5)</f>
        <v>401401</v>
      </c>
      <c r="J5" s="567">
        <f>(D5+F5+H5)</f>
        <v>290171</v>
      </c>
      <c r="K5" s="568">
        <f>(E5+G5+I5)</f>
        <v>401401</v>
      </c>
    </row>
    <row r="6" spans="1:17" x14ac:dyDescent="0.3">
      <c r="A6" s="150" t="s">
        <v>236</v>
      </c>
      <c r="B6" s="383">
        <v>20097</v>
      </c>
      <c r="C6" s="383">
        <v>22895</v>
      </c>
      <c r="D6" s="383">
        <v>0</v>
      </c>
      <c r="E6" s="383">
        <v>0</v>
      </c>
      <c r="F6" s="383">
        <v>1771</v>
      </c>
      <c r="G6" s="383">
        <v>1301</v>
      </c>
      <c r="H6" s="383">
        <f>(B6+D6+F6)</f>
        <v>21868</v>
      </c>
      <c r="I6" s="383">
        <f>(C6+E6+G6)</f>
        <v>24196</v>
      </c>
      <c r="J6" s="569">
        <v>19106</v>
      </c>
      <c r="K6" s="570">
        <v>24196</v>
      </c>
    </row>
    <row r="7" spans="1:17" x14ac:dyDescent="0.3">
      <c r="A7" s="150" t="s">
        <v>238</v>
      </c>
      <c r="B7" s="383">
        <v>16</v>
      </c>
      <c r="C7" s="383">
        <v>0</v>
      </c>
      <c r="D7" s="383"/>
      <c r="E7" s="383"/>
      <c r="F7" s="383"/>
      <c r="G7" s="383"/>
      <c r="H7" s="383">
        <f t="shared" ref="H7:H44" si="0">(B7+D7+F7)</f>
        <v>16</v>
      </c>
      <c r="I7" s="383">
        <f t="shared" ref="I7:I43" si="1">(C7+E7+G7)</f>
        <v>0</v>
      </c>
      <c r="J7" s="569">
        <f t="shared" ref="J7:J43" si="2">(D7+F7+H7)</f>
        <v>16</v>
      </c>
      <c r="K7" s="570">
        <f t="shared" ref="K7:K11" si="3">(E7+G7+I7)</f>
        <v>0</v>
      </c>
    </row>
    <row r="8" spans="1:17" s="1" customFormat="1" ht="15" x14ac:dyDescent="0.2">
      <c r="A8" s="151" t="s">
        <v>237</v>
      </c>
      <c r="B8" s="384">
        <f>SUM(B5:B7)</f>
        <v>310284</v>
      </c>
      <c r="C8" s="384">
        <f>SUM(C5:C7)</f>
        <v>424296</v>
      </c>
      <c r="D8" s="384">
        <v>0</v>
      </c>
      <c r="E8" s="384">
        <v>0</v>
      </c>
      <c r="F8" s="384">
        <f>SUM(F6:F7)</f>
        <v>1771</v>
      </c>
      <c r="G8" s="384">
        <f>SUM(G6:G7)</f>
        <v>1301</v>
      </c>
      <c r="H8" s="384">
        <f t="shared" si="0"/>
        <v>312055</v>
      </c>
      <c r="I8" s="384">
        <f>(C8+E8+G8)</f>
        <v>425597</v>
      </c>
      <c r="J8" s="571">
        <v>221909</v>
      </c>
      <c r="K8" s="572">
        <v>425597</v>
      </c>
    </row>
    <row r="9" spans="1:17" x14ac:dyDescent="0.3">
      <c r="A9" s="150" t="s">
        <v>239</v>
      </c>
      <c r="B9" s="383"/>
      <c r="C9" s="383"/>
      <c r="D9" s="383"/>
      <c r="E9" s="383"/>
      <c r="F9" s="383"/>
      <c r="G9" s="383"/>
      <c r="H9" s="383">
        <f t="shared" si="0"/>
        <v>0</v>
      </c>
      <c r="I9" s="383">
        <f t="shared" si="1"/>
        <v>0</v>
      </c>
      <c r="J9" s="569">
        <f>(D9+F9+H9)</f>
        <v>0</v>
      </c>
      <c r="K9" s="570">
        <f t="shared" si="3"/>
        <v>0</v>
      </c>
    </row>
    <row r="10" spans="1:17" x14ac:dyDescent="0.3">
      <c r="A10" s="150" t="s">
        <v>240</v>
      </c>
      <c r="B10" s="383"/>
      <c r="C10" s="383"/>
      <c r="D10" s="383"/>
      <c r="E10" s="383"/>
      <c r="F10" s="383"/>
      <c r="G10" s="383"/>
      <c r="H10" s="383">
        <f t="shared" si="0"/>
        <v>0</v>
      </c>
      <c r="I10" s="383">
        <f t="shared" si="1"/>
        <v>0</v>
      </c>
      <c r="J10" s="569">
        <f t="shared" si="2"/>
        <v>0</v>
      </c>
      <c r="K10" s="570">
        <f t="shared" si="3"/>
        <v>0</v>
      </c>
    </row>
    <row r="11" spans="1:17" s="1" customFormat="1" x14ac:dyDescent="0.3">
      <c r="A11" s="151" t="s">
        <v>241</v>
      </c>
      <c r="B11" s="384"/>
      <c r="C11" s="384"/>
      <c r="D11" s="384"/>
      <c r="E11" s="384"/>
      <c r="F11" s="384"/>
      <c r="G11" s="384"/>
      <c r="H11" s="383">
        <f t="shared" si="0"/>
        <v>0</v>
      </c>
      <c r="I11" s="383">
        <f t="shared" si="1"/>
        <v>0</v>
      </c>
      <c r="J11" s="569">
        <f t="shared" si="2"/>
        <v>0</v>
      </c>
      <c r="K11" s="570">
        <f t="shared" si="3"/>
        <v>0</v>
      </c>
    </row>
    <row r="12" spans="1:17" x14ac:dyDescent="0.3">
      <c r="A12" s="150" t="s">
        <v>242</v>
      </c>
      <c r="B12" s="383">
        <v>375838</v>
      </c>
      <c r="C12" s="383">
        <v>404026</v>
      </c>
      <c r="D12" s="383">
        <v>94746</v>
      </c>
      <c r="E12" s="383">
        <v>103120</v>
      </c>
      <c r="F12" s="383">
        <v>209621</v>
      </c>
      <c r="G12" s="383">
        <v>263473</v>
      </c>
      <c r="H12" s="383">
        <f t="shared" si="0"/>
        <v>680205</v>
      </c>
      <c r="I12" s="383">
        <f>(C12+E12+G12)</f>
        <v>770619</v>
      </c>
      <c r="J12" s="573">
        <v>348876</v>
      </c>
      <c r="K12" s="574">
        <v>404026</v>
      </c>
    </row>
    <row r="13" spans="1:17" x14ac:dyDescent="0.3">
      <c r="A13" s="150" t="s">
        <v>243</v>
      </c>
      <c r="B13" s="383">
        <v>24591</v>
      </c>
      <c r="C13" s="383">
        <v>22526</v>
      </c>
      <c r="D13" s="383">
        <v>0</v>
      </c>
      <c r="E13" s="383">
        <v>3613</v>
      </c>
      <c r="F13" s="383"/>
      <c r="G13" s="383"/>
      <c r="H13" s="383">
        <f t="shared" si="0"/>
        <v>24591</v>
      </c>
      <c r="I13" s="383">
        <f t="shared" si="1"/>
        <v>26139</v>
      </c>
      <c r="J13" s="573">
        <f>(B13+D13+F13)</f>
        <v>24591</v>
      </c>
      <c r="K13" s="574">
        <f>(E13+G13+C13)</f>
        <v>26139</v>
      </c>
    </row>
    <row r="14" spans="1:17" x14ac:dyDescent="0.3">
      <c r="A14" s="150" t="s">
        <v>273</v>
      </c>
      <c r="B14" s="383">
        <v>84101</v>
      </c>
      <c r="C14" s="383">
        <v>675220</v>
      </c>
      <c r="D14" s="383"/>
      <c r="E14" s="383"/>
      <c r="F14" s="383"/>
      <c r="G14" s="383"/>
      <c r="H14" s="383">
        <f t="shared" si="0"/>
        <v>84101</v>
      </c>
      <c r="I14" s="383">
        <f t="shared" si="1"/>
        <v>675220</v>
      </c>
      <c r="J14" s="573">
        <f t="shared" ref="J14:J26" si="4">(B14+D14+F14)</f>
        <v>84101</v>
      </c>
      <c r="K14" s="574">
        <f t="shared" ref="K14:K43" si="5">(E14+G14+C14)</f>
        <v>675220</v>
      </c>
    </row>
    <row r="15" spans="1:17" x14ac:dyDescent="0.3">
      <c r="A15" s="150" t="s">
        <v>244</v>
      </c>
      <c r="B15" s="383">
        <v>6475</v>
      </c>
      <c r="C15" s="383">
        <v>26166</v>
      </c>
      <c r="D15" s="383">
        <v>308</v>
      </c>
      <c r="E15" s="383">
        <v>306</v>
      </c>
      <c r="F15" s="383">
        <v>0</v>
      </c>
      <c r="G15" s="383">
        <v>122</v>
      </c>
      <c r="H15" s="383">
        <f t="shared" si="0"/>
        <v>6783</v>
      </c>
      <c r="I15" s="383">
        <f t="shared" si="1"/>
        <v>26594</v>
      </c>
      <c r="J15" s="573">
        <f t="shared" si="4"/>
        <v>6783</v>
      </c>
      <c r="K15" s="574">
        <f t="shared" si="5"/>
        <v>26594</v>
      </c>
    </row>
    <row r="16" spans="1:17" s="1" customFormat="1" x14ac:dyDescent="0.3">
      <c r="A16" s="151" t="s">
        <v>245</v>
      </c>
      <c r="B16" s="384">
        <f t="shared" ref="B16" si="6">SUM(B12:B15)</f>
        <v>491005</v>
      </c>
      <c r="C16" s="384">
        <f t="shared" ref="C16:G16" si="7">SUM(C12:C15)</f>
        <v>1127938</v>
      </c>
      <c r="D16" s="384">
        <f t="shared" ref="D16" si="8">SUM(D12:D15)</f>
        <v>95054</v>
      </c>
      <c r="E16" s="384">
        <f t="shared" si="7"/>
        <v>107039</v>
      </c>
      <c r="F16" s="384">
        <f t="shared" ref="F16" si="9">SUM(F12:F15)</f>
        <v>209621</v>
      </c>
      <c r="G16" s="384">
        <f t="shared" si="7"/>
        <v>263595</v>
      </c>
      <c r="H16" s="384">
        <f t="shared" si="0"/>
        <v>795680</v>
      </c>
      <c r="I16" s="384">
        <f t="shared" si="1"/>
        <v>1498572</v>
      </c>
      <c r="J16" s="573">
        <v>972560</v>
      </c>
      <c r="K16" s="575">
        <f>SUM(K12:K15)</f>
        <v>1131979</v>
      </c>
    </row>
    <row r="17" spans="1:11" x14ac:dyDescent="0.3">
      <c r="A17" s="150" t="s">
        <v>246</v>
      </c>
      <c r="B17" s="383">
        <v>15672</v>
      </c>
      <c r="C17" s="383">
        <v>14335</v>
      </c>
      <c r="D17" s="383">
        <v>717</v>
      </c>
      <c r="E17" s="383">
        <v>1029</v>
      </c>
      <c r="F17" s="383">
        <v>1894</v>
      </c>
      <c r="G17" s="383">
        <v>2049</v>
      </c>
      <c r="H17" s="383">
        <f t="shared" si="0"/>
        <v>18283</v>
      </c>
      <c r="I17" s="383">
        <f t="shared" si="1"/>
        <v>17413</v>
      </c>
      <c r="J17" s="573">
        <f t="shared" si="4"/>
        <v>18283</v>
      </c>
      <c r="K17" s="574">
        <f t="shared" si="5"/>
        <v>17413</v>
      </c>
    </row>
    <row r="18" spans="1:11" x14ac:dyDescent="0.3">
      <c r="A18" s="150" t="s">
        <v>247</v>
      </c>
      <c r="B18" s="383">
        <v>87872</v>
      </c>
      <c r="C18" s="383">
        <v>97544</v>
      </c>
      <c r="D18" s="383">
        <v>5937</v>
      </c>
      <c r="E18" s="383">
        <v>4991</v>
      </c>
      <c r="F18" s="383">
        <v>30384</v>
      </c>
      <c r="G18" s="383">
        <v>32964</v>
      </c>
      <c r="H18" s="383">
        <f t="shared" si="0"/>
        <v>124193</v>
      </c>
      <c r="I18" s="383">
        <f t="shared" si="1"/>
        <v>135499</v>
      </c>
      <c r="J18" s="573">
        <f t="shared" si="4"/>
        <v>124193</v>
      </c>
      <c r="K18" s="574">
        <f t="shared" si="5"/>
        <v>135499</v>
      </c>
    </row>
    <row r="19" spans="1:11" x14ac:dyDescent="0.3">
      <c r="A19" s="150" t="s">
        <v>248</v>
      </c>
      <c r="B19" s="383"/>
      <c r="C19" s="383"/>
      <c r="D19" s="383"/>
      <c r="E19" s="383"/>
      <c r="F19" s="383"/>
      <c r="G19" s="383"/>
      <c r="H19" s="383">
        <f t="shared" si="0"/>
        <v>0</v>
      </c>
      <c r="I19" s="383">
        <f t="shared" si="1"/>
        <v>0</v>
      </c>
      <c r="J19" s="573">
        <f t="shared" si="4"/>
        <v>0</v>
      </c>
      <c r="K19" s="574">
        <f t="shared" si="5"/>
        <v>0</v>
      </c>
    </row>
    <row r="20" spans="1:11" x14ac:dyDescent="0.3">
      <c r="A20" s="150" t="s">
        <v>249</v>
      </c>
      <c r="B20" s="383"/>
      <c r="C20" s="383"/>
      <c r="D20" s="383"/>
      <c r="E20" s="383"/>
      <c r="F20" s="383"/>
      <c r="G20" s="383"/>
      <c r="H20" s="383">
        <f t="shared" si="0"/>
        <v>0</v>
      </c>
      <c r="I20" s="383">
        <f t="shared" si="1"/>
        <v>0</v>
      </c>
      <c r="J20" s="573">
        <f t="shared" si="4"/>
        <v>0</v>
      </c>
      <c r="K20" s="574">
        <f t="shared" si="5"/>
        <v>0</v>
      </c>
    </row>
    <row r="21" spans="1:11" s="1" customFormat="1" x14ac:dyDescent="0.3">
      <c r="A21" s="151" t="s">
        <v>250</v>
      </c>
      <c r="B21" s="384">
        <f t="shared" ref="B21" si="10">SUM(B17:B20)</f>
        <v>103544</v>
      </c>
      <c r="C21" s="384">
        <f t="shared" ref="C21:G21" si="11">SUM(C17:C20)</f>
        <v>111879</v>
      </c>
      <c r="D21" s="384">
        <f t="shared" ref="D21" si="12">SUM(D17:D20)</f>
        <v>6654</v>
      </c>
      <c r="E21" s="384">
        <f t="shared" si="11"/>
        <v>6020</v>
      </c>
      <c r="F21" s="384">
        <f t="shared" ref="F21" si="13">SUM(F17:F20)</f>
        <v>32278</v>
      </c>
      <c r="G21" s="384">
        <f t="shared" si="11"/>
        <v>35013</v>
      </c>
      <c r="H21" s="384">
        <f t="shared" si="0"/>
        <v>142476</v>
      </c>
      <c r="I21" s="384">
        <f t="shared" si="1"/>
        <v>152912</v>
      </c>
      <c r="J21" s="573">
        <f t="shared" si="4"/>
        <v>142476</v>
      </c>
      <c r="K21" s="575">
        <f t="shared" si="5"/>
        <v>152912</v>
      </c>
    </row>
    <row r="22" spans="1:11" x14ac:dyDescent="0.3">
      <c r="A22" s="150" t="s">
        <v>251</v>
      </c>
      <c r="B22" s="383">
        <v>74390</v>
      </c>
      <c r="C22" s="383">
        <v>86909</v>
      </c>
      <c r="D22" s="383">
        <v>63996</v>
      </c>
      <c r="E22" s="383">
        <v>78656</v>
      </c>
      <c r="F22" s="383">
        <v>134492</v>
      </c>
      <c r="G22" s="383">
        <v>185788</v>
      </c>
      <c r="H22" s="383">
        <f t="shared" si="0"/>
        <v>272878</v>
      </c>
      <c r="I22" s="383">
        <f t="shared" si="1"/>
        <v>351353</v>
      </c>
      <c r="J22" s="573">
        <f t="shared" si="4"/>
        <v>272878</v>
      </c>
      <c r="K22" s="574">
        <f t="shared" si="5"/>
        <v>351353</v>
      </c>
    </row>
    <row r="23" spans="1:11" x14ac:dyDescent="0.3">
      <c r="A23" s="150" t="s">
        <v>252</v>
      </c>
      <c r="B23" s="383">
        <v>36982</v>
      </c>
      <c r="C23" s="383">
        <v>41292</v>
      </c>
      <c r="D23" s="383">
        <v>10570</v>
      </c>
      <c r="E23" s="383">
        <v>10486</v>
      </c>
      <c r="F23" s="383">
        <v>17841</v>
      </c>
      <c r="G23" s="383">
        <v>16615</v>
      </c>
      <c r="H23" s="383">
        <f t="shared" si="0"/>
        <v>65393</v>
      </c>
      <c r="I23" s="383">
        <f t="shared" si="1"/>
        <v>68393</v>
      </c>
      <c r="J23" s="573">
        <f t="shared" si="4"/>
        <v>65393</v>
      </c>
      <c r="K23" s="574">
        <f t="shared" si="5"/>
        <v>68393</v>
      </c>
    </row>
    <row r="24" spans="1:11" x14ac:dyDescent="0.3">
      <c r="A24" s="150" t="s">
        <v>253</v>
      </c>
      <c r="B24" s="383">
        <v>14634</v>
      </c>
      <c r="C24" s="383">
        <v>17952</v>
      </c>
      <c r="D24" s="383">
        <v>10226</v>
      </c>
      <c r="E24" s="383">
        <v>12350</v>
      </c>
      <c r="F24" s="383">
        <v>19695</v>
      </c>
      <c r="G24" s="383">
        <v>25188</v>
      </c>
      <c r="H24" s="383">
        <f t="shared" si="0"/>
        <v>44555</v>
      </c>
      <c r="I24" s="383">
        <f t="shared" si="1"/>
        <v>55490</v>
      </c>
      <c r="J24" s="573">
        <f t="shared" si="4"/>
        <v>44555</v>
      </c>
      <c r="K24" s="574">
        <f t="shared" si="5"/>
        <v>55490</v>
      </c>
    </row>
    <row r="25" spans="1:11" s="1" customFormat="1" x14ac:dyDescent="0.3">
      <c r="A25" s="151" t="s">
        <v>254</v>
      </c>
      <c r="B25" s="384">
        <f t="shared" ref="B25" si="14">SUM(B22:B24)</f>
        <v>126006</v>
      </c>
      <c r="C25" s="384">
        <f t="shared" ref="C25:G25" si="15">SUM(C22:C24)</f>
        <v>146153</v>
      </c>
      <c r="D25" s="384">
        <f t="shared" ref="D25" si="16">SUM(D22:D24)</f>
        <v>84792</v>
      </c>
      <c r="E25" s="384">
        <f t="shared" si="15"/>
        <v>101492</v>
      </c>
      <c r="F25" s="384">
        <f t="shared" ref="F25" si="17">SUM(F22:F24)</f>
        <v>172028</v>
      </c>
      <c r="G25" s="384">
        <f t="shared" si="15"/>
        <v>227591</v>
      </c>
      <c r="H25" s="384">
        <f t="shared" si="0"/>
        <v>382826</v>
      </c>
      <c r="I25" s="384">
        <f t="shared" si="1"/>
        <v>475236</v>
      </c>
      <c r="J25" s="573">
        <f t="shared" si="4"/>
        <v>382826</v>
      </c>
      <c r="K25" s="575">
        <f t="shared" si="5"/>
        <v>475236</v>
      </c>
    </row>
    <row r="26" spans="1:11" s="1" customFormat="1" x14ac:dyDescent="0.3">
      <c r="A26" s="151" t="s">
        <v>255</v>
      </c>
      <c r="B26" s="384">
        <v>130727</v>
      </c>
      <c r="C26" s="384">
        <v>160182</v>
      </c>
      <c r="D26" s="384">
        <v>61</v>
      </c>
      <c r="E26" s="384">
        <v>1251</v>
      </c>
      <c r="F26" s="384">
        <v>433</v>
      </c>
      <c r="G26" s="384">
        <v>389</v>
      </c>
      <c r="H26" s="384">
        <f t="shared" si="0"/>
        <v>131221</v>
      </c>
      <c r="I26" s="384">
        <f t="shared" si="1"/>
        <v>161822</v>
      </c>
      <c r="J26" s="573">
        <f t="shared" si="4"/>
        <v>131221</v>
      </c>
      <c r="K26" s="575">
        <f t="shared" si="5"/>
        <v>161822</v>
      </c>
    </row>
    <row r="27" spans="1:11" s="1" customFormat="1" x14ac:dyDescent="0.3">
      <c r="A27" s="151" t="s">
        <v>256</v>
      </c>
      <c r="B27" s="384">
        <v>428172</v>
      </c>
      <c r="C27" s="384">
        <v>992134</v>
      </c>
      <c r="D27" s="384">
        <v>1865</v>
      </c>
      <c r="E27" s="384">
        <v>1592</v>
      </c>
      <c r="F27" s="384">
        <v>8171</v>
      </c>
      <c r="G27" s="384">
        <v>9008</v>
      </c>
      <c r="H27" s="384">
        <f t="shared" si="0"/>
        <v>438208</v>
      </c>
      <c r="I27" s="384">
        <f t="shared" si="1"/>
        <v>1002734</v>
      </c>
      <c r="J27" s="573">
        <v>253577</v>
      </c>
      <c r="K27" s="575">
        <v>636141</v>
      </c>
    </row>
    <row r="28" spans="1:11" s="1" customFormat="1" x14ac:dyDescent="0.3">
      <c r="A28" s="151" t="s">
        <v>257</v>
      </c>
      <c r="B28" s="384">
        <f>(B8+B16-B21-B25-B26-B27)</f>
        <v>12840</v>
      </c>
      <c r="C28" s="384">
        <f>(C8+C16-C21-C25-C26-C27)</f>
        <v>141886</v>
      </c>
      <c r="D28" s="384">
        <v>1680</v>
      </c>
      <c r="E28" s="384">
        <v>-3316</v>
      </c>
      <c r="F28" s="384">
        <f>(F8+F16-F21-F25-F26-F27)</f>
        <v>-1518</v>
      </c>
      <c r="G28" s="384">
        <f>(G8+G16-G21-G25-G26-G27)</f>
        <v>-7105</v>
      </c>
      <c r="H28" s="384">
        <f t="shared" si="0"/>
        <v>13002</v>
      </c>
      <c r="I28" s="384">
        <f t="shared" si="1"/>
        <v>131465</v>
      </c>
      <c r="J28" s="573">
        <v>350583</v>
      </c>
      <c r="K28" s="575">
        <v>131465</v>
      </c>
    </row>
    <row r="29" spans="1:11" x14ac:dyDescent="0.3">
      <c r="A29" s="150" t="s">
        <v>258</v>
      </c>
      <c r="B29" s="383">
        <v>0</v>
      </c>
      <c r="C29" s="383">
        <v>0</v>
      </c>
      <c r="D29" s="383"/>
      <c r="E29" s="383"/>
      <c r="F29" s="383"/>
      <c r="G29" s="383"/>
      <c r="H29" s="383">
        <f t="shared" si="0"/>
        <v>0</v>
      </c>
      <c r="I29" s="383">
        <f t="shared" si="1"/>
        <v>0</v>
      </c>
      <c r="J29" s="573">
        <f t="shared" si="2"/>
        <v>0</v>
      </c>
      <c r="K29" s="574">
        <f t="shared" si="5"/>
        <v>0</v>
      </c>
    </row>
    <row r="30" spans="1:11" x14ac:dyDescent="0.3">
      <c r="A30" s="150" t="s">
        <v>272</v>
      </c>
      <c r="B30" s="383">
        <v>9</v>
      </c>
      <c r="C30" s="383">
        <v>20</v>
      </c>
      <c r="D30" s="383"/>
      <c r="E30" s="383"/>
      <c r="F30" s="383"/>
      <c r="G30" s="383"/>
      <c r="H30" s="383">
        <f t="shared" si="0"/>
        <v>9</v>
      </c>
      <c r="I30" s="383">
        <f t="shared" si="1"/>
        <v>20</v>
      </c>
      <c r="J30" s="573">
        <f t="shared" si="2"/>
        <v>9</v>
      </c>
      <c r="K30" s="574">
        <f t="shared" si="5"/>
        <v>20</v>
      </c>
    </row>
    <row r="31" spans="1:11" x14ac:dyDescent="0.3">
      <c r="A31" s="150" t="s">
        <v>259</v>
      </c>
      <c r="B31" s="383">
        <v>6446</v>
      </c>
      <c r="C31" s="383">
        <v>2493</v>
      </c>
      <c r="D31" s="383"/>
      <c r="E31" s="383"/>
      <c r="F31" s="383"/>
      <c r="G31" s="383"/>
      <c r="H31" s="383">
        <f t="shared" si="0"/>
        <v>6446</v>
      </c>
      <c r="I31" s="383">
        <f t="shared" si="1"/>
        <v>2493</v>
      </c>
      <c r="J31" s="573">
        <f t="shared" si="2"/>
        <v>6446</v>
      </c>
      <c r="K31" s="574">
        <f t="shared" si="5"/>
        <v>2493</v>
      </c>
    </row>
    <row r="32" spans="1:11" s="1" customFormat="1" ht="15" x14ac:dyDescent="0.2">
      <c r="A32" s="151" t="s">
        <v>260</v>
      </c>
      <c r="B32" s="384">
        <f>SUM(B30:B31)</f>
        <v>6455</v>
      </c>
      <c r="C32" s="384">
        <f>SUM(C30:C31)</f>
        <v>2513</v>
      </c>
      <c r="D32" s="384">
        <f t="shared" ref="D32" si="18">SUM(D30:D31)</f>
        <v>0</v>
      </c>
      <c r="E32" s="384">
        <f t="shared" ref="E32:G32" si="19">SUM(E30:E31)</f>
        <v>0</v>
      </c>
      <c r="F32" s="384">
        <f t="shared" ref="F32" si="20">SUM(F30:F31)</f>
        <v>0</v>
      </c>
      <c r="G32" s="384">
        <f t="shared" si="19"/>
        <v>0</v>
      </c>
      <c r="H32" s="384">
        <f t="shared" si="0"/>
        <v>6455</v>
      </c>
      <c r="I32" s="384">
        <f t="shared" si="1"/>
        <v>2513</v>
      </c>
      <c r="J32" s="576">
        <f t="shared" si="2"/>
        <v>6455</v>
      </c>
      <c r="K32" s="575">
        <f t="shared" si="5"/>
        <v>2513</v>
      </c>
    </row>
    <row r="33" spans="1:11" x14ac:dyDescent="0.3">
      <c r="A33" s="150" t="s">
        <v>261</v>
      </c>
      <c r="B33" s="383">
        <v>37</v>
      </c>
      <c r="C33" s="383">
        <v>6</v>
      </c>
      <c r="D33" s="383"/>
      <c r="E33" s="383"/>
      <c r="F33" s="383"/>
      <c r="G33" s="383"/>
      <c r="H33" s="383">
        <f t="shared" si="0"/>
        <v>37</v>
      </c>
      <c r="I33" s="383">
        <f t="shared" si="1"/>
        <v>6</v>
      </c>
      <c r="J33" s="569">
        <f t="shared" si="2"/>
        <v>37</v>
      </c>
      <c r="K33" s="570">
        <f t="shared" si="5"/>
        <v>6</v>
      </c>
    </row>
    <row r="34" spans="1:11" x14ac:dyDescent="0.3">
      <c r="A34" s="150" t="s">
        <v>262</v>
      </c>
      <c r="B34" s="383">
        <v>0</v>
      </c>
      <c r="C34" s="383">
        <v>0</v>
      </c>
      <c r="D34" s="383"/>
      <c r="E34" s="383"/>
      <c r="F34" s="383"/>
      <c r="G34" s="383"/>
      <c r="H34" s="383">
        <f t="shared" si="0"/>
        <v>0</v>
      </c>
      <c r="I34" s="383">
        <f t="shared" si="1"/>
        <v>0</v>
      </c>
      <c r="J34" s="569">
        <f t="shared" si="2"/>
        <v>0</v>
      </c>
      <c r="K34" s="570">
        <f t="shared" si="5"/>
        <v>0</v>
      </c>
    </row>
    <row r="35" spans="1:11" x14ac:dyDescent="0.3">
      <c r="A35" s="150" t="s">
        <v>263</v>
      </c>
      <c r="B35" s="383">
        <v>0</v>
      </c>
      <c r="C35" s="383">
        <v>0</v>
      </c>
      <c r="D35" s="383"/>
      <c r="E35" s="383"/>
      <c r="F35" s="383"/>
      <c r="G35" s="383"/>
      <c r="H35" s="383">
        <f t="shared" si="0"/>
        <v>0</v>
      </c>
      <c r="I35" s="383">
        <f t="shared" si="1"/>
        <v>0</v>
      </c>
      <c r="J35" s="569">
        <f t="shared" si="2"/>
        <v>0</v>
      </c>
      <c r="K35" s="570">
        <f t="shared" si="5"/>
        <v>0</v>
      </c>
    </row>
    <row r="36" spans="1:11" s="1" customFormat="1" x14ac:dyDescent="0.3">
      <c r="A36" s="151" t="s">
        <v>264</v>
      </c>
      <c r="B36" s="384">
        <v>37</v>
      </c>
      <c r="C36" s="384">
        <v>6</v>
      </c>
      <c r="D36" s="384"/>
      <c r="E36" s="384"/>
      <c r="F36" s="384">
        <v>1</v>
      </c>
      <c r="G36" s="384"/>
      <c r="H36" s="383">
        <f t="shared" si="0"/>
        <v>38</v>
      </c>
      <c r="I36" s="383">
        <f t="shared" si="1"/>
        <v>6</v>
      </c>
      <c r="J36" s="569">
        <f t="shared" si="2"/>
        <v>39</v>
      </c>
      <c r="K36" s="570">
        <v>6</v>
      </c>
    </row>
    <row r="37" spans="1:11" s="1" customFormat="1" x14ac:dyDescent="0.3">
      <c r="A37" s="151" t="s">
        <v>265</v>
      </c>
      <c r="B37" s="384">
        <f>(B32-B36)</f>
        <v>6418</v>
      </c>
      <c r="C37" s="384">
        <f>(C32-C36)</f>
        <v>2507</v>
      </c>
      <c r="D37" s="384">
        <f t="shared" ref="D37" si="21">(D32-D36)</f>
        <v>0</v>
      </c>
      <c r="E37" s="384">
        <f t="shared" ref="E37" si="22">(E32-E36)</f>
        <v>0</v>
      </c>
      <c r="F37" s="384">
        <f t="shared" ref="F37" si="23">(F32-F36)</f>
        <v>-1</v>
      </c>
      <c r="G37" s="384"/>
      <c r="H37" s="569">
        <f t="shared" si="0"/>
        <v>6417</v>
      </c>
      <c r="I37" s="383">
        <f t="shared" si="1"/>
        <v>2507</v>
      </c>
      <c r="J37" s="569">
        <f t="shared" si="2"/>
        <v>6416</v>
      </c>
      <c r="K37" s="570">
        <v>2507</v>
      </c>
    </row>
    <row r="38" spans="1:11" s="1" customFormat="1" ht="15" x14ac:dyDescent="0.2">
      <c r="A38" s="151" t="s">
        <v>266</v>
      </c>
      <c r="B38" s="384">
        <f>(B28+B37)</f>
        <v>19258</v>
      </c>
      <c r="C38" s="384">
        <f>(C28+C37)</f>
        <v>144393</v>
      </c>
      <c r="D38" s="384">
        <f t="shared" ref="D38:E38" si="24">(D28+D37)</f>
        <v>1680</v>
      </c>
      <c r="E38" s="384">
        <f t="shared" si="24"/>
        <v>-3316</v>
      </c>
      <c r="F38" s="384">
        <v>-1519</v>
      </c>
      <c r="G38" s="384">
        <v>-7105</v>
      </c>
      <c r="H38" s="384">
        <f t="shared" si="0"/>
        <v>19419</v>
      </c>
      <c r="I38" s="384">
        <f>(C38+E38+G38)</f>
        <v>133972</v>
      </c>
      <c r="J38" s="571">
        <v>353357</v>
      </c>
      <c r="K38" s="572">
        <v>133972</v>
      </c>
    </row>
    <row r="39" spans="1:11" x14ac:dyDescent="0.3">
      <c r="A39" s="150" t="s">
        <v>273</v>
      </c>
      <c r="B39" s="383"/>
      <c r="C39" s="383"/>
      <c r="D39" s="383"/>
      <c r="E39" s="383"/>
      <c r="F39" s="383"/>
      <c r="G39" s="383"/>
      <c r="H39" s="383">
        <f t="shared" si="0"/>
        <v>0</v>
      </c>
      <c r="I39" s="383">
        <f t="shared" si="1"/>
        <v>0</v>
      </c>
      <c r="J39" s="569">
        <f t="shared" si="2"/>
        <v>0</v>
      </c>
      <c r="K39" s="570">
        <f t="shared" si="5"/>
        <v>0</v>
      </c>
    </row>
    <row r="40" spans="1:11" x14ac:dyDescent="0.3">
      <c r="A40" s="150" t="s">
        <v>267</v>
      </c>
      <c r="B40" s="383"/>
      <c r="C40" s="383"/>
      <c r="D40" s="383"/>
      <c r="E40" s="383"/>
      <c r="F40" s="383"/>
      <c r="G40" s="383"/>
      <c r="H40" s="383">
        <f t="shared" si="0"/>
        <v>0</v>
      </c>
      <c r="I40" s="383">
        <f t="shared" si="1"/>
        <v>0</v>
      </c>
      <c r="J40" s="569">
        <f t="shared" si="2"/>
        <v>0</v>
      </c>
      <c r="K40" s="570">
        <f t="shared" si="5"/>
        <v>0</v>
      </c>
    </row>
    <row r="41" spans="1:11" s="1" customFormat="1" x14ac:dyDescent="0.3">
      <c r="A41" s="151" t="s">
        <v>268</v>
      </c>
      <c r="B41" s="384"/>
      <c r="C41" s="384"/>
      <c r="D41" s="384"/>
      <c r="E41" s="384"/>
      <c r="F41" s="384"/>
      <c r="G41" s="384"/>
      <c r="H41" s="383">
        <f t="shared" si="0"/>
        <v>0</v>
      </c>
      <c r="I41" s="383">
        <f t="shared" si="1"/>
        <v>0</v>
      </c>
      <c r="J41" s="569">
        <f t="shared" si="2"/>
        <v>0</v>
      </c>
      <c r="K41" s="570">
        <f t="shared" si="5"/>
        <v>0</v>
      </c>
    </row>
    <row r="42" spans="1:11" s="1" customFormat="1" x14ac:dyDescent="0.3">
      <c r="A42" s="151" t="s">
        <v>269</v>
      </c>
      <c r="B42" s="384">
        <v>0</v>
      </c>
      <c r="C42" s="384">
        <v>0</v>
      </c>
      <c r="D42" s="384"/>
      <c r="E42" s="384"/>
      <c r="F42" s="384"/>
      <c r="G42" s="384"/>
      <c r="H42" s="383">
        <f t="shared" si="0"/>
        <v>0</v>
      </c>
      <c r="I42" s="383">
        <f t="shared" si="1"/>
        <v>0</v>
      </c>
      <c r="J42" s="569">
        <f t="shared" si="2"/>
        <v>0</v>
      </c>
      <c r="K42" s="570">
        <f t="shared" si="5"/>
        <v>0</v>
      </c>
    </row>
    <row r="43" spans="1:11" s="1" customFormat="1" x14ac:dyDescent="0.3">
      <c r="A43" s="151" t="s">
        <v>270</v>
      </c>
      <c r="B43" s="384"/>
      <c r="C43" s="384"/>
      <c r="D43" s="384"/>
      <c r="E43" s="384"/>
      <c r="F43" s="384"/>
      <c r="G43" s="384"/>
      <c r="H43" s="383">
        <f t="shared" si="0"/>
        <v>0</v>
      </c>
      <c r="I43" s="383">
        <f t="shared" si="1"/>
        <v>0</v>
      </c>
      <c r="J43" s="569">
        <f t="shared" si="2"/>
        <v>0</v>
      </c>
      <c r="K43" s="570">
        <f t="shared" si="5"/>
        <v>0</v>
      </c>
    </row>
    <row r="44" spans="1:11" s="1" customFormat="1" ht="15.75" thickBot="1" x14ac:dyDescent="0.25">
      <c r="A44" s="152" t="s">
        <v>271</v>
      </c>
      <c r="B44" s="385">
        <v>19258</v>
      </c>
      <c r="C44" s="385">
        <v>144393</v>
      </c>
      <c r="D44" s="385">
        <v>1680</v>
      </c>
      <c r="E44" s="385">
        <v>-3316</v>
      </c>
      <c r="F44" s="385">
        <v>-1519</v>
      </c>
      <c r="G44" s="385">
        <v>-7105</v>
      </c>
      <c r="H44" s="385">
        <f t="shared" si="0"/>
        <v>19419</v>
      </c>
      <c r="I44" s="385">
        <f>C44+E44+G44</f>
        <v>133972</v>
      </c>
      <c r="J44" s="577">
        <v>353357</v>
      </c>
      <c r="K44" s="578">
        <v>133972</v>
      </c>
    </row>
  </sheetData>
  <mergeCells count="7">
    <mergeCell ref="A1:K1"/>
    <mergeCell ref="B3:C3"/>
    <mergeCell ref="D3:E3"/>
    <mergeCell ref="F3:G3"/>
    <mergeCell ref="H3:I3"/>
    <mergeCell ref="J3:K3"/>
    <mergeCell ref="A3:A4"/>
  </mergeCells>
  <phoneticPr fontId="23" type="noConversion"/>
  <printOptions horizontalCentered="1"/>
  <pageMargins left="0.70866141732283472" right="0.98425196850393704" top="0.9055118110236221" bottom="0.6692913385826772" header="0.31496062992125984" footer="0.15748031496062992"/>
  <pageSetup paperSize="9" scale="60" orientation="landscape" r:id="rId1"/>
  <headerFooter alignWithMargins="0">
    <oddHeader xml:space="preserve">&amp;L 17. melléklet a  önkormányzati rendelethez
</oddHeader>
  </headerFooter>
  <colBreaks count="1" manualBreakCount="1">
    <brk id="11" max="4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5108-C142-4788-B627-973DC8683537}">
  <sheetPr>
    <tabColor rgb="FF92D050"/>
  </sheetPr>
  <dimension ref="A1:AF119"/>
  <sheetViews>
    <sheetView workbookViewId="0">
      <selection activeCell="AA116" sqref="AA116:AF116"/>
    </sheetView>
  </sheetViews>
  <sheetFormatPr defaultRowHeight="17.25" x14ac:dyDescent="0.3"/>
  <cols>
    <col min="1" max="3" width="9.140625" style="2"/>
    <col min="4" max="4" width="8.42578125" style="2" customWidth="1"/>
    <col min="5" max="10" width="9.140625" style="2" hidden="1" customWidth="1"/>
    <col min="11" max="11" width="10.140625" style="2" customWidth="1"/>
    <col min="12" max="12" width="1.7109375" style="2" hidden="1" customWidth="1"/>
    <col min="13" max="14" width="9.140625" style="2" hidden="1" customWidth="1"/>
    <col min="15" max="15" width="9.140625" style="522"/>
    <col min="16" max="16" width="7.140625" style="522" customWidth="1"/>
    <col min="17" max="20" width="9.140625" style="522" hidden="1" customWidth="1"/>
    <col min="21" max="21" width="9.140625" style="522"/>
    <col min="22" max="22" width="8.7109375" style="522" customWidth="1"/>
    <col min="23" max="23" width="0.7109375" style="2" hidden="1" customWidth="1"/>
    <col min="24" max="26" width="9.140625" style="2" hidden="1" customWidth="1"/>
    <col min="27" max="27" width="8.85546875" style="523" customWidth="1"/>
    <col min="28" max="28" width="0.28515625" style="2" hidden="1" customWidth="1"/>
    <col min="29" max="32" width="9.140625" style="2" hidden="1" customWidth="1"/>
    <col min="33" max="16384" width="9.140625" style="2"/>
  </cols>
  <sheetData>
    <row r="1" spans="1:32" x14ac:dyDescent="0.3">
      <c r="A1" s="1" t="s">
        <v>274</v>
      </c>
    </row>
    <row r="3" spans="1:32" x14ac:dyDescent="0.3">
      <c r="A3" s="746" t="s">
        <v>566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746"/>
      <c r="AA3" s="746"/>
      <c r="AB3" s="746"/>
      <c r="AC3" s="746"/>
      <c r="AD3" s="746"/>
      <c r="AE3" s="746"/>
      <c r="AF3" s="746"/>
    </row>
    <row r="4" spans="1:32" ht="18" thickBot="1" x14ac:dyDescent="0.35">
      <c r="A4" s="760" t="s">
        <v>525</v>
      </c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R4" s="760"/>
      <c r="S4" s="760"/>
      <c r="T4" s="760"/>
      <c r="U4" s="760"/>
      <c r="V4" s="760"/>
      <c r="W4" s="760"/>
      <c r="X4" s="760"/>
      <c r="Y4" s="760"/>
      <c r="Z4" s="760"/>
      <c r="AA4" s="760"/>
      <c r="AB4" s="760"/>
      <c r="AC4" s="760"/>
      <c r="AD4" s="760"/>
      <c r="AE4" s="760"/>
      <c r="AF4" s="760"/>
    </row>
    <row r="5" spans="1:32" ht="18.75" thickTop="1" thickBot="1" x14ac:dyDescent="0.35">
      <c r="A5" s="761" t="s">
        <v>96</v>
      </c>
      <c r="B5" s="761"/>
      <c r="C5" s="761"/>
      <c r="D5" s="761"/>
      <c r="E5" s="761"/>
      <c r="F5" s="761"/>
      <c r="G5" s="761"/>
      <c r="H5" s="761"/>
      <c r="I5" s="761"/>
      <c r="J5" s="761"/>
      <c r="K5" s="762" t="s">
        <v>331</v>
      </c>
      <c r="L5" s="762"/>
      <c r="M5" s="762"/>
      <c r="N5" s="762"/>
      <c r="O5" s="763" t="s">
        <v>332</v>
      </c>
      <c r="P5" s="763"/>
      <c r="Q5" s="763"/>
      <c r="R5" s="763"/>
      <c r="S5" s="763"/>
      <c r="T5" s="763"/>
      <c r="U5" s="762" t="s">
        <v>333</v>
      </c>
      <c r="V5" s="762"/>
      <c r="W5" s="762"/>
      <c r="X5" s="762"/>
      <c r="Y5" s="762"/>
      <c r="Z5" s="762"/>
      <c r="AA5" s="764" t="s">
        <v>534</v>
      </c>
      <c r="AB5" s="764"/>
      <c r="AC5" s="764"/>
      <c r="AD5" s="764"/>
      <c r="AE5" s="764"/>
      <c r="AF5" s="764"/>
    </row>
    <row r="6" spans="1:32" ht="18" thickTop="1" x14ac:dyDescent="0.3">
      <c r="A6" s="765" t="s">
        <v>526</v>
      </c>
      <c r="B6" s="765"/>
      <c r="C6" s="765"/>
      <c r="D6" s="765"/>
      <c r="E6" s="765"/>
      <c r="F6" s="765"/>
      <c r="G6" s="765"/>
      <c r="H6" s="765"/>
      <c r="I6" s="765"/>
      <c r="J6" s="765"/>
      <c r="K6" s="766" t="s">
        <v>527</v>
      </c>
      <c r="L6" s="766"/>
      <c r="M6" s="766"/>
      <c r="N6" s="766"/>
      <c r="O6" s="767" t="s">
        <v>528</v>
      </c>
      <c r="P6" s="767"/>
      <c r="Q6" s="767"/>
      <c r="R6" s="767"/>
      <c r="S6" s="767"/>
      <c r="T6" s="767"/>
      <c r="U6" s="766" t="s">
        <v>529</v>
      </c>
      <c r="V6" s="766"/>
      <c r="W6" s="766"/>
      <c r="X6" s="766"/>
      <c r="Y6" s="766"/>
      <c r="Z6" s="766"/>
      <c r="AA6" s="768" t="s">
        <v>530</v>
      </c>
      <c r="AB6" s="768"/>
      <c r="AC6" s="768"/>
      <c r="AD6" s="768"/>
      <c r="AE6" s="768"/>
      <c r="AF6" s="768"/>
    </row>
    <row r="7" spans="1:32" ht="18" thickBot="1" x14ac:dyDescent="0.35">
      <c r="A7" s="753" t="s">
        <v>335</v>
      </c>
      <c r="B7" s="753"/>
      <c r="C7" s="753"/>
      <c r="D7" s="753"/>
      <c r="E7" s="753"/>
      <c r="F7" s="753"/>
      <c r="G7" s="753"/>
      <c r="H7" s="753"/>
      <c r="I7" s="753"/>
      <c r="J7" s="753"/>
      <c r="K7" s="754" t="s">
        <v>336</v>
      </c>
      <c r="L7" s="754"/>
      <c r="M7" s="754"/>
      <c r="N7" s="754"/>
      <c r="O7" s="755" t="s">
        <v>336</v>
      </c>
      <c r="P7" s="755"/>
      <c r="Q7" s="755"/>
      <c r="R7" s="755"/>
      <c r="S7" s="755"/>
      <c r="T7" s="755"/>
      <c r="U7" s="758" t="s">
        <v>336</v>
      </c>
      <c r="V7" s="758"/>
      <c r="W7" s="758"/>
      <c r="X7" s="758"/>
      <c r="Y7" s="758"/>
      <c r="Z7" s="758"/>
      <c r="AA7" s="756" t="s">
        <v>336</v>
      </c>
      <c r="AB7" s="756"/>
      <c r="AC7" s="756"/>
      <c r="AD7" s="756"/>
      <c r="AE7" s="756"/>
      <c r="AF7" s="756"/>
    </row>
    <row r="8" spans="1:32" ht="54.75" customHeight="1" thickTop="1" thickBot="1" x14ac:dyDescent="0.35">
      <c r="A8" s="753" t="s">
        <v>337</v>
      </c>
      <c r="B8" s="753"/>
      <c r="C8" s="753"/>
      <c r="D8" s="753"/>
      <c r="E8" s="753"/>
      <c r="F8" s="753"/>
      <c r="G8" s="753"/>
      <c r="H8" s="753"/>
      <c r="I8" s="753"/>
      <c r="J8" s="753"/>
      <c r="K8" s="754" t="s">
        <v>338</v>
      </c>
      <c r="L8" s="754"/>
      <c r="M8" s="754"/>
      <c r="N8" s="754"/>
      <c r="O8" s="755">
        <v>3204964603</v>
      </c>
      <c r="P8" s="755"/>
      <c r="Q8" s="755"/>
      <c r="R8" s="755"/>
      <c r="S8" s="755"/>
      <c r="T8" s="755"/>
      <c r="U8" s="755">
        <v>3397316404</v>
      </c>
      <c r="V8" s="755"/>
      <c r="W8" s="755"/>
      <c r="X8" s="755"/>
      <c r="Y8" s="755"/>
      <c r="Z8" s="755"/>
      <c r="AA8" s="759">
        <v>106</v>
      </c>
      <c r="AB8" s="759"/>
      <c r="AC8" s="759"/>
      <c r="AD8" s="759"/>
      <c r="AE8" s="759"/>
      <c r="AF8" s="759"/>
    </row>
    <row r="9" spans="1:32" ht="18.75" thickTop="1" thickBot="1" x14ac:dyDescent="0.35">
      <c r="A9" s="753" t="s">
        <v>339</v>
      </c>
      <c r="B9" s="753"/>
      <c r="C9" s="753"/>
      <c r="D9" s="753"/>
      <c r="E9" s="753"/>
      <c r="F9" s="753"/>
      <c r="G9" s="753"/>
      <c r="H9" s="753"/>
      <c r="I9" s="753"/>
      <c r="J9" s="753"/>
      <c r="K9" s="754" t="s">
        <v>340</v>
      </c>
      <c r="L9" s="754"/>
      <c r="M9" s="754"/>
      <c r="N9" s="754"/>
      <c r="O9" s="755">
        <v>2674768</v>
      </c>
      <c r="P9" s="755"/>
      <c r="Q9" s="755"/>
      <c r="R9" s="755"/>
      <c r="S9" s="755"/>
      <c r="T9" s="755"/>
      <c r="U9" s="755">
        <v>1768268</v>
      </c>
      <c r="V9" s="755"/>
      <c r="W9" s="755"/>
      <c r="X9" s="755"/>
      <c r="Y9" s="755"/>
      <c r="Z9" s="755"/>
      <c r="AA9" s="757">
        <v>66.11</v>
      </c>
      <c r="AB9" s="756"/>
      <c r="AC9" s="756"/>
      <c r="AD9" s="756"/>
      <c r="AE9" s="756"/>
      <c r="AF9" s="756"/>
    </row>
    <row r="10" spans="1:32" ht="18.75" thickTop="1" thickBot="1" x14ac:dyDescent="0.35">
      <c r="A10" s="753" t="s">
        <v>341</v>
      </c>
      <c r="B10" s="753"/>
      <c r="C10" s="753"/>
      <c r="D10" s="753"/>
      <c r="E10" s="753"/>
      <c r="F10" s="753"/>
      <c r="G10" s="753"/>
      <c r="H10" s="753"/>
      <c r="I10" s="753"/>
      <c r="J10" s="753"/>
      <c r="K10" s="754" t="s">
        <v>342</v>
      </c>
      <c r="L10" s="754"/>
      <c r="M10" s="754"/>
      <c r="N10" s="754"/>
      <c r="O10" s="755">
        <v>39912</v>
      </c>
      <c r="P10" s="755"/>
      <c r="Q10" s="755"/>
      <c r="R10" s="755"/>
      <c r="S10" s="755"/>
      <c r="T10" s="755"/>
      <c r="U10" s="755">
        <v>7912</v>
      </c>
      <c r="V10" s="755"/>
      <c r="W10" s="755"/>
      <c r="X10" s="755"/>
      <c r="Y10" s="755"/>
      <c r="Z10" s="755"/>
      <c r="AA10" s="757">
        <v>19.82</v>
      </c>
      <c r="AB10" s="756"/>
      <c r="AC10" s="756"/>
      <c r="AD10" s="756"/>
      <c r="AE10" s="756"/>
      <c r="AF10" s="756"/>
    </row>
    <row r="11" spans="1:32" ht="37.5" customHeight="1" thickTop="1" thickBot="1" x14ac:dyDescent="0.35">
      <c r="A11" s="753" t="s">
        <v>343</v>
      </c>
      <c r="B11" s="753"/>
      <c r="C11" s="753"/>
      <c r="D11" s="753"/>
      <c r="E11" s="753"/>
      <c r="F11" s="753"/>
      <c r="G11" s="753"/>
      <c r="H11" s="753"/>
      <c r="I11" s="753"/>
      <c r="J11" s="753"/>
      <c r="K11" s="754" t="s">
        <v>344</v>
      </c>
      <c r="L11" s="754"/>
      <c r="M11" s="754"/>
      <c r="N11" s="754"/>
      <c r="O11" s="755" t="s">
        <v>531</v>
      </c>
      <c r="P11" s="755"/>
      <c r="Q11" s="755"/>
      <c r="R11" s="755"/>
      <c r="S11" s="755"/>
      <c r="T11" s="755"/>
      <c r="U11" s="755" t="s">
        <v>531</v>
      </c>
      <c r="V11" s="755"/>
      <c r="W11" s="755"/>
      <c r="X11" s="755"/>
      <c r="Y11" s="755"/>
      <c r="Z11" s="755"/>
      <c r="AA11" s="756" t="s">
        <v>531</v>
      </c>
      <c r="AB11" s="756"/>
      <c r="AC11" s="756"/>
      <c r="AD11" s="756"/>
      <c r="AE11" s="756"/>
      <c r="AF11" s="756"/>
    </row>
    <row r="12" spans="1:32" ht="52.5" customHeight="1" thickTop="1" thickBot="1" x14ac:dyDescent="0.35">
      <c r="A12" s="753" t="s">
        <v>345</v>
      </c>
      <c r="B12" s="753"/>
      <c r="C12" s="753"/>
      <c r="D12" s="753"/>
      <c r="E12" s="753"/>
      <c r="F12" s="753"/>
      <c r="G12" s="753"/>
      <c r="H12" s="753"/>
      <c r="I12" s="753"/>
      <c r="J12" s="753"/>
      <c r="K12" s="754" t="s">
        <v>346</v>
      </c>
      <c r="L12" s="754"/>
      <c r="M12" s="754"/>
      <c r="N12" s="754"/>
      <c r="O12" s="755" t="s">
        <v>531</v>
      </c>
      <c r="P12" s="755"/>
      <c r="Q12" s="755"/>
      <c r="R12" s="755"/>
      <c r="S12" s="755"/>
      <c r="T12" s="755"/>
      <c r="U12" s="755" t="s">
        <v>531</v>
      </c>
      <c r="V12" s="755"/>
      <c r="W12" s="755"/>
      <c r="X12" s="755"/>
      <c r="Y12" s="755"/>
      <c r="Z12" s="755"/>
      <c r="AA12" s="756" t="s">
        <v>531</v>
      </c>
      <c r="AB12" s="756"/>
      <c r="AC12" s="756"/>
      <c r="AD12" s="756"/>
      <c r="AE12" s="756"/>
      <c r="AF12" s="756"/>
    </row>
    <row r="13" spans="1:32" ht="36" customHeight="1" thickTop="1" thickBot="1" x14ac:dyDescent="0.35">
      <c r="A13" s="753" t="s">
        <v>347</v>
      </c>
      <c r="B13" s="753"/>
      <c r="C13" s="753"/>
      <c r="D13" s="753"/>
      <c r="E13" s="753"/>
      <c r="F13" s="753"/>
      <c r="G13" s="753"/>
      <c r="H13" s="753"/>
      <c r="I13" s="753"/>
      <c r="J13" s="753"/>
      <c r="K13" s="754" t="s">
        <v>348</v>
      </c>
      <c r="L13" s="754"/>
      <c r="M13" s="754"/>
      <c r="N13" s="754"/>
      <c r="O13" s="755">
        <v>39912</v>
      </c>
      <c r="P13" s="755"/>
      <c r="Q13" s="755"/>
      <c r="R13" s="755"/>
      <c r="S13" s="755"/>
      <c r="T13" s="755"/>
      <c r="U13" s="755">
        <v>7912</v>
      </c>
      <c r="V13" s="755"/>
      <c r="W13" s="755"/>
      <c r="X13" s="755"/>
      <c r="Y13" s="755"/>
      <c r="Z13" s="755"/>
      <c r="AA13" s="757">
        <v>19.82</v>
      </c>
      <c r="AB13" s="756"/>
      <c r="AC13" s="756"/>
      <c r="AD13" s="756"/>
      <c r="AE13" s="756"/>
      <c r="AF13" s="756"/>
    </row>
    <row r="14" spans="1:32" ht="18.75" thickTop="1" thickBot="1" x14ac:dyDescent="0.35">
      <c r="A14" s="753" t="s">
        <v>349</v>
      </c>
      <c r="B14" s="753"/>
      <c r="C14" s="753"/>
      <c r="D14" s="753"/>
      <c r="E14" s="753"/>
      <c r="F14" s="753"/>
      <c r="G14" s="753"/>
      <c r="H14" s="753"/>
      <c r="I14" s="753"/>
      <c r="J14" s="753"/>
      <c r="K14" s="754" t="s">
        <v>350</v>
      </c>
      <c r="L14" s="754"/>
      <c r="M14" s="754"/>
      <c r="N14" s="754"/>
      <c r="O14" s="755" t="s">
        <v>531</v>
      </c>
      <c r="P14" s="755"/>
      <c r="Q14" s="755"/>
      <c r="R14" s="755"/>
      <c r="S14" s="755"/>
      <c r="T14" s="755"/>
      <c r="U14" s="755" t="s">
        <v>531</v>
      </c>
      <c r="V14" s="755"/>
      <c r="W14" s="755"/>
      <c r="X14" s="755"/>
      <c r="Y14" s="755"/>
      <c r="Z14" s="755"/>
      <c r="AA14" s="756" t="s">
        <v>531</v>
      </c>
      <c r="AB14" s="756"/>
      <c r="AC14" s="756"/>
      <c r="AD14" s="756"/>
      <c r="AE14" s="756"/>
      <c r="AF14" s="756"/>
    </row>
    <row r="15" spans="1:32" ht="18.75" thickTop="1" thickBot="1" x14ac:dyDescent="0.35">
      <c r="A15" s="753" t="s">
        <v>351</v>
      </c>
      <c r="B15" s="753"/>
      <c r="C15" s="753"/>
      <c r="D15" s="753"/>
      <c r="E15" s="753"/>
      <c r="F15" s="753"/>
      <c r="G15" s="753"/>
      <c r="H15" s="753"/>
      <c r="I15" s="753"/>
      <c r="J15" s="753"/>
      <c r="K15" s="754" t="s">
        <v>352</v>
      </c>
      <c r="L15" s="754"/>
      <c r="M15" s="754"/>
      <c r="N15" s="754"/>
      <c r="O15" s="755">
        <v>2634856</v>
      </c>
      <c r="P15" s="755"/>
      <c r="Q15" s="755"/>
      <c r="R15" s="755"/>
      <c r="S15" s="755"/>
      <c r="T15" s="755"/>
      <c r="U15" s="755">
        <v>1760356</v>
      </c>
      <c r="V15" s="755"/>
      <c r="W15" s="755"/>
      <c r="X15" s="755"/>
      <c r="Y15" s="755"/>
      <c r="Z15" s="755"/>
      <c r="AA15" s="757">
        <v>66.81</v>
      </c>
      <c r="AB15" s="756"/>
      <c r="AC15" s="756"/>
      <c r="AD15" s="756"/>
      <c r="AE15" s="756"/>
      <c r="AF15" s="756"/>
    </row>
    <row r="16" spans="1:32" ht="33" customHeight="1" thickTop="1" thickBot="1" x14ac:dyDescent="0.35">
      <c r="A16" s="753" t="s">
        <v>343</v>
      </c>
      <c r="B16" s="753"/>
      <c r="C16" s="753"/>
      <c r="D16" s="753"/>
      <c r="E16" s="753"/>
      <c r="F16" s="753"/>
      <c r="G16" s="753"/>
      <c r="H16" s="753"/>
      <c r="I16" s="753"/>
      <c r="J16" s="753"/>
      <c r="K16" s="754" t="s">
        <v>353</v>
      </c>
      <c r="L16" s="754"/>
      <c r="M16" s="754"/>
      <c r="N16" s="754"/>
      <c r="O16" s="755" t="s">
        <v>531</v>
      </c>
      <c r="P16" s="755"/>
      <c r="Q16" s="755"/>
      <c r="R16" s="755"/>
      <c r="S16" s="755"/>
      <c r="T16" s="755"/>
      <c r="U16" s="755" t="s">
        <v>531</v>
      </c>
      <c r="V16" s="755"/>
      <c r="W16" s="755"/>
      <c r="X16" s="755"/>
      <c r="Y16" s="755"/>
      <c r="Z16" s="755"/>
      <c r="AA16" s="756" t="s">
        <v>531</v>
      </c>
      <c r="AB16" s="756"/>
      <c r="AC16" s="756"/>
      <c r="AD16" s="756"/>
      <c r="AE16" s="756"/>
      <c r="AF16" s="756"/>
    </row>
    <row r="17" spans="1:32" ht="33.75" customHeight="1" thickTop="1" thickBot="1" x14ac:dyDescent="0.35">
      <c r="A17" s="753" t="s">
        <v>345</v>
      </c>
      <c r="B17" s="753"/>
      <c r="C17" s="753"/>
      <c r="D17" s="753"/>
      <c r="E17" s="753"/>
      <c r="F17" s="753"/>
      <c r="G17" s="753"/>
      <c r="H17" s="753"/>
      <c r="I17" s="753"/>
      <c r="J17" s="753"/>
      <c r="K17" s="754" t="s">
        <v>354</v>
      </c>
      <c r="L17" s="754"/>
      <c r="M17" s="754"/>
      <c r="N17" s="754"/>
      <c r="O17" s="755" t="s">
        <v>531</v>
      </c>
      <c r="P17" s="755"/>
      <c r="Q17" s="755"/>
      <c r="R17" s="755"/>
      <c r="S17" s="755"/>
      <c r="T17" s="755"/>
      <c r="U17" s="755" t="s">
        <v>531</v>
      </c>
      <c r="V17" s="755"/>
      <c r="W17" s="755"/>
      <c r="X17" s="755"/>
      <c r="Y17" s="755"/>
      <c r="Z17" s="755"/>
      <c r="AA17" s="756" t="s">
        <v>531</v>
      </c>
      <c r="AB17" s="756"/>
      <c r="AC17" s="756"/>
      <c r="AD17" s="756"/>
      <c r="AE17" s="756"/>
      <c r="AF17" s="756"/>
    </row>
    <row r="18" spans="1:32" ht="35.25" customHeight="1" thickTop="1" thickBot="1" x14ac:dyDescent="0.35">
      <c r="A18" s="753" t="s">
        <v>347</v>
      </c>
      <c r="B18" s="753"/>
      <c r="C18" s="753"/>
      <c r="D18" s="753"/>
      <c r="E18" s="753"/>
      <c r="F18" s="753"/>
      <c r="G18" s="753"/>
      <c r="H18" s="753"/>
      <c r="I18" s="753"/>
      <c r="J18" s="753"/>
      <c r="K18" s="754" t="s">
        <v>355</v>
      </c>
      <c r="L18" s="754"/>
      <c r="M18" s="754"/>
      <c r="N18" s="754"/>
      <c r="O18" s="755">
        <v>2634856</v>
      </c>
      <c r="P18" s="755"/>
      <c r="Q18" s="755"/>
      <c r="R18" s="755"/>
      <c r="S18" s="755"/>
      <c r="T18" s="755"/>
      <c r="U18" s="755">
        <v>1760356</v>
      </c>
      <c r="V18" s="755"/>
      <c r="W18" s="755"/>
      <c r="X18" s="755"/>
      <c r="Y18" s="755"/>
      <c r="Z18" s="755"/>
      <c r="AA18" s="757">
        <v>66.81</v>
      </c>
      <c r="AB18" s="756"/>
      <c r="AC18" s="756"/>
      <c r="AD18" s="756"/>
      <c r="AE18" s="756"/>
      <c r="AF18" s="756"/>
    </row>
    <row r="19" spans="1:32" ht="18.75" thickTop="1" thickBot="1" x14ac:dyDescent="0.35">
      <c r="A19" s="753" t="s">
        <v>349</v>
      </c>
      <c r="B19" s="753"/>
      <c r="C19" s="753"/>
      <c r="D19" s="753"/>
      <c r="E19" s="753"/>
      <c r="F19" s="753"/>
      <c r="G19" s="753"/>
      <c r="H19" s="753"/>
      <c r="I19" s="753"/>
      <c r="J19" s="753"/>
      <c r="K19" s="754" t="s">
        <v>356</v>
      </c>
      <c r="L19" s="754"/>
      <c r="M19" s="754"/>
      <c r="N19" s="754"/>
      <c r="O19" s="755" t="s">
        <v>531</v>
      </c>
      <c r="P19" s="755"/>
      <c r="Q19" s="755"/>
      <c r="R19" s="755"/>
      <c r="S19" s="755"/>
      <c r="T19" s="755"/>
      <c r="U19" s="755" t="s">
        <v>531</v>
      </c>
      <c r="V19" s="755"/>
      <c r="W19" s="755"/>
      <c r="X19" s="755"/>
      <c r="Y19" s="755"/>
      <c r="Z19" s="755"/>
      <c r="AA19" s="756" t="s">
        <v>531</v>
      </c>
      <c r="AB19" s="756"/>
      <c r="AC19" s="756"/>
      <c r="AD19" s="756"/>
      <c r="AE19" s="756"/>
      <c r="AF19" s="756"/>
    </row>
    <row r="20" spans="1:32" ht="33.75" customHeight="1" thickTop="1" thickBot="1" x14ac:dyDescent="0.35">
      <c r="A20" s="753" t="s">
        <v>357</v>
      </c>
      <c r="B20" s="753"/>
      <c r="C20" s="753"/>
      <c r="D20" s="753"/>
      <c r="E20" s="753"/>
      <c r="F20" s="753"/>
      <c r="G20" s="753"/>
      <c r="H20" s="753"/>
      <c r="I20" s="753"/>
      <c r="J20" s="753"/>
      <c r="K20" s="754" t="s">
        <v>358</v>
      </c>
      <c r="L20" s="754"/>
      <c r="M20" s="754"/>
      <c r="N20" s="754"/>
      <c r="O20" s="755" t="s">
        <v>531</v>
      </c>
      <c r="P20" s="755"/>
      <c r="Q20" s="755"/>
      <c r="R20" s="755"/>
      <c r="S20" s="755"/>
      <c r="T20" s="755"/>
      <c r="U20" s="755" t="s">
        <v>531</v>
      </c>
      <c r="V20" s="755"/>
      <c r="W20" s="755"/>
      <c r="X20" s="755"/>
      <c r="Y20" s="755"/>
      <c r="Z20" s="755"/>
      <c r="AA20" s="756" t="s">
        <v>531</v>
      </c>
      <c r="AB20" s="756"/>
      <c r="AC20" s="756"/>
      <c r="AD20" s="756"/>
      <c r="AE20" s="756"/>
      <c r="AF20" s="756"/>
    </row>
    <row r="21" spans="1:32" ht="32.25" customHeight="1" thickTop="1" thickBot="1" x14ac:dyDescent="0.35">
      <c r="A21" s="753" t="s">
        <v>343</v>
      </c>
      <c r="B21" s="753"/>
      <c r="C21" s="753"/>
      <c r="D21" s="753"/>
      <c r="E21" s="753"/>
      <c r="F21" s="753"/>
      <c r="G21" s="753"/>
      <c r="H21" s="753"/>
      <c r="I21" s="753"/>
      <c r="J21" s="753"/>
      <c r="K21" s="754" t="s">
        <v>359</v>
      </c>
      <c r="L21" s="754"/>
      <c r="M21" s="754"/>
      <c r="N21" s="754"/>
      <c r="O21" s="755" t="s">
        <v>531</v>
      </c>
      <c r="P21" s="755"/>
      <c r="Q21" s="755"/>
      <c r="R21" s="755"/>
      <c r="S21" s="755"/>
      <c r="T21" s="755"/>
      <c r="U21" s="755" t="s">
        <v>531</v>
      </c>
      <c r="V21" s="755"/>
      <c r="W21" s="755"/>
      <c r="X21" s="755"/>
      <c r="Y21" s="755"/>
      <c r="Z21" s="755"/>
      <c r="AA21" s="756" t="s">
        <v>531</v>
      </c>
      <c r="AB21" s="756"/>
      <c r="AC21" s="756"/>
      <c r="AD21" s="756"/>
      <c r="AE21" s="756"/>
      <c r="AF21" s="756"/>
    </row>
    <row r="22" spans="1:32" ht="35.25" customHeight="1" thickTop="1" thickBot="1" x14ac:dyDescent="0.35">
      <c r="A22" s="753" t="s">
        <v>345</v>
      </c>
      <c r="B22" s="753"/>
      <c r="C22" s="753"/>
      <c r="D22" s="753"/>
      <c r="E22" s="753"/>
      <c r="F22" s="753"/>
      <c r="G22" s="753"/>
      <c r="H22" s="753"/>
      <c r="I22" s="753"/>
      <c r="J22" s="753"/>
      <c r="K22" s="754" t="s">
        <v>360</v>
      </c>
      <c r="L22" s="754"/>
      <c r="M22" s="754"/>
      <c r="N22" s="754"/>
      <c r="O22" s="755" t="s">
        <v>531</v>
      </c>
      <c r="P22" s="755"/>
      <c r="Q22" s="755"/>
      <c r="R22" s="755"/>
      <c r="S22" s="755"/>
      <c r="T22" s="755"/>
      <c r="U22" s="755" t="s">
        <v>531</v>
      </c>
      <c r="V22" s="755"/>
      <c r="W22" s="755"/>
      <c r="X22" s="755"/>
      <c r="Y22" s="755"/>
      <c r="Z22" s="755"/>
      <c r="AA22" s="756" t="s">
        <v>531</v>
      </c>
      <c r="AB22" s="756"/>
      <c r="AC22" s="756"/>
      <c r="AD22" s="756"/>
      <c r="AE22" s="756"/>
      <c r="AF22" s="756"/>
    </row>
    <row r="23" spans="1:32" ht="32.25" customHeight="1" thickTop="1" thickBot="1" x14ac:dyDescent="0.35">
      <c r="A23" s="753" t="s">
        <v>347</v>
      </c>
      <c r="B23" s="753"/>
      <c r="C23" s="753"/>
      <c r="D23" s="753"/>
      <c r="E23" s="753"/>
      <c r="F23" s="753"/>
      <c r="G23" s="753"/>
      <c r="H23" s="753"/>
      <c r="I23" s="753"/>
      <c r="J23" s="753"/>
      <c r="K23" s="754" t="s">
        <v>361</v>
      </c>
      <c r="L23" s="754"/>
      <c r="M23" s="754"/>
      <c r="N23" s="754"/>
      <c r="O23" s="755" t="s">
        <v>531</v>
      </c>
      <c r="P23" s="755"/>
      <c r="Q23" s="755"/>
      <c r="R23" s="755"/>
      <c r="S23" s="755"/>
      <c r="T23" s="755"/>
      <c r="U23" s="755" t="s">
        <v>531</v>
      </c>
      <c r="V23" s="755"/>
      <c r="W23" s="755"/>
      <c r="X23" s="755"/>
      <c r="Y23" s="755"/>
      <c r="Z23" s="755"/>
      <c r="AA23" s="756" t="s">
        <v>531</v>
      </c>
      <c r="AB23" s="756"/>
      <c r="AC23" s="756"/>
      <c r="AD23" s="756"/>
      <c r="AE23" s="756"/>
      <c r="AF23" s="756"/>
    </row>
    <row r="24" spans="1:32" ht="18.75" thickTop="1" thickBot="1" x14ac:dyDescent="0.35">
      <c r="A24" s="753" t="s">
        <v>349</v>
      </c>
      <c r="B24" s="753"/>
      <c r="C24" s="753"/>
      <c r="D24" s="753"/>
      <c r="E24" s="753"/>
      <c r="F24" s="753"/>
      <c r="G24" s="753"/>
      <c r="H24" s="753"/>
      <c r="I24" s="753"/>
      <c r="J24" s="753"/>
      <c r="K24" s="754" t="s">
        <v>362</v>
      </c>
      <c r="L24" s="754"/>
      <c r="M24" s="754"/>
      <c r="N24" s="754"/>
      <c r="O24" s="755" t="s">
        <v>531</v>
      </c>
      <c r="P24" s="755"/>
      <c r="Q24" s="755"/>
      <c r="R24" s="755"/>
      <c r="S24" s="755"/>
      <c r="T24" s="755"/>
      <c r="U24" s="755" t="s">
        <v>531</v>
      </c>
      <c r="V24" s="755"/>
      <c r="W24" s="755"/>
      <c r="X24" s="755"/>
      <c r="Y24" s="755"/>
      <c r="Z24" s="755"/>
      <c r="AA24" s="756" t="s">
        <v>531</v>
      </c>
      <c r="AB24" s="756"/>
      <c r="AC24" s="756"/>
      <c r="AD24" s="756"/>
      <c r="AE24" s="756"/>
      <c r="AF24" s="756"/>
    </row>
    <row r="25" spans="1:32" ht="18.75" thickTop="1" thickBot="1" x14ac:dyDescent="0.35">
      <c r="A25" s="753" t="s">
        <v>363</v>
      </c>
      <c r="B25" s="753"/>
      <c r="C25" s="753"/>
      <c r="D25" s="753"/>
      <c r="E25" s="753"/>
      <c r="F25" s="753"/>
      <c r="G25" s="753"/>
      <c r="H25" s="753"/>
      <c r="I25" s="753"/>
      <c r="J25" s="753"/>
      <c r="K25" s="754" t="s">
        <v>364</v>
      </c>
      <c r="L25" s="754"/>
      <c r="M25" s="754"/>
      <c r="N25" s="754"/>
      <c r="O25" s="755">
        <v>1639377620</v>
      </c>
      <c r="P25" s="755"/>
      <c r="Q25" s="755"/>
      <c r="R25" s="755"/>
      <c r="S25" s="755"/>
      <c r="T25" s="755"/>
      <c r="U25" s="755">
        <v>1905686021</v>
      </c>
      <c r="V25" s="755"/>
      <c r="W25" s="755"/>
      <c r="X25" s="755"/>
      <c r="Y25" s="755"/>
      <c r="Z25" s="755"/>
      <c r="AA25" s="757">
        <v>116.24</v>
      </c>
      <c r="AB25" s="756"/>
      <c r="AC25" s="756"/>
      <c r="AD25" s="756"/>
      <c r="AE25" s="756"/>
      <c r="AF25" s="756"/>
    </row>
    <row r="26" spans="1:32" ht="33" customHeight="1" thickTop="1" thickBot="1" x14ac:dyDescent="0.35">
      <c r="A26" s="753" t="s">
        <v>365</v>
      </c>
      <c r="B26" s="753"/>
      <c r="C26" s="753"/>
      <c r="D26" s="753"/>
      <c r="E26" s="753"/>
      <c r="F26" s="753"/>
      <c r="G26" s="753"/>
      <c r="H26" s="753"/>
      <c r="I26" s="753"/>
      <c r="J26" s="753"/>
      <c r="K26" s="754" t="s">
        <v>366</v>
      </c>
      <c r="L26" s="754"/>
      <c r="M26" s="754"/>
      <c r="N26" s="754"/>
      <c r="O26" s="755">
        <v>1492584609</v>
      </c>
      <c r="P26" s="755"/>
      <c r="Q26" s="755"/>
      <c r="R26" s="755"/>
      <c r="S26" s="755"/>
      <c r="T26" s="755"/>
      <c r="U26" s="755">
        <v>1832168283</v>
      </c>
      <c r="V26" s="755"/>
      <c r="W26" s="755"/>
      <c r="X26" s="755"/>
      <c r="Y26" s="755"/>
      <c r="Z26" s="755"/>
      <c r="AA26" s="757">
        <v>122.75</v>
      </c>
      <c r="AB26" s="756"/>
      <c r="AC26" s="756"/>
      <c r="AD26" s="756"/>
      <c r="AE26" s="756"/>
      <c r="AF26" s="756"/>
    </row>
    <row r="27" spans="1:32" ht="34.5" customHeight="1" thickTop="1" thickBot="1" x14ac:dyDescent="0.35">
      <c r="A27" s="753" t="s">
        <v>343</v>
      </c>
      <c r="B27" s="753"/>
      <c r="C27" s="753"/>
      <c r="D27" s="753"/>
      <c r="E27" s="753"/>
      <c r="F27" s="753"/>
      <c r="G27" s="753"/>
      <c r="H27" s="753"/>
      <c r="I27" s="753"/>
      <c r="J27" s="753"/>
      <c r="K27" s="754" t="s">
        <v>367</v>
      </c>
      <c r="L27" s="754"/>
      <c r="M27" s="754"/>
      <c r="N27" s="754"/>
      <c r="O27" s="755">
        <v>696623324</v>
      </c>
      <c r="P27" s="755"/>
      <c r="Q27" s="755"/>
      <c r="R27" s="755"/>
      <c r="S27" s="755"/>
      <c r="T27" s="755"/>
      <c r="U27" s="755">
        <v>717882488</v>
      </c>
      <c r="V27" s="755"/>
      <c r="W27" s="755"/>
      <c r="X27" s="755"/>
      <c r="Y27" s="755"/>
      <c r="Z27" s="755"/>
      <c r="AA27" s="757">
        <v>103.05</v>
      </c>
      <c r="AB27" s="756"/>
      <c r="AC27" s="756"/>
      <c r="AD27" s="756"/>
      <c r="AE27" s="756"/>
      <c r="AF27" s="756"/>
    </row>
    <row r="28" spans="1:32" ht="33.75" customHeight="1" thickTop="1" thickBot="1" x14ac:dyDescent="0.35">
      <c r="A28" s="753" t="s">
        <v>345</v>
      </c>
      <c r="B28" s="753"/>
      <c r="C28" s="753"/>
      <c r="D28" s="753"/>
      <c r="E28" s="753"/>
      <c r="F28" s="753"/>
      <c r="G28" s="753"/>
      <c r="H28" s="753"/>
      <c r="I28" s="753"/>
      <c r="J28" s="753"/>
      <c r="K28" s="754" t="s">
        <v>368</v>
      </c>
      <c r="L28" s="754"/>
      <c r="M28" s="754"/>
      <c r="N28" s="754"/>
      <c r="O28" s="755" t="s">
        <v>531</v>
      </c>
      <c r="P28" s="755"/>
      <c r="Q28" s="755"/>
      <c r="R28" s="755"/>
      <c r="S28" s="755"/>
      <c r="T28" s="755"/>
      <c r="U28" s="755" t="s">
        <v>531</v>
      </c>
      <c r="V28" s="755"/>
      <c r="W28" s="755"/>
      <c r="X28" s="755"/>
      <c r="Y28" s="755"/>
      <c r="Z28" s="755"/>
      <c r="AA28" s="756" t="s">
        <v>531</v>
      </c>
      <c r="AB28" s="756"/>
      <c r="AC28" s="756"/>
      <c r="AD28" s="756"/>
      <c r="AE28" s="756"/>
      <c r="AF28" s="756"/>
    </row>
    <row r="29" spans="1:32" ht="33.75" customHeight="1" thickTop="1" thickBot="1" x14ac:dyDescent="0.35">
      <c r="A29" s="753" t="s">
        <v>347</v>
      </c>
      <c r="B29" s="753"/>
      <c r="C29" s="753"/>
      <c r="D29" s="753"/>
      <c r="E29" s="753"/>
      <c r="F29" s="753"/>
      <c r="G29" s="753"/>
      <c r="H29" s="753"/>
      <c r="I29" s="753"/>
      <c r="J29" s="753"/>
      <c r="K29" s="754" t="s">
        <v>369</v>
      </c>
      <c r="L29" s="754"/>
      <c r="M29" s="754"/>
      <c r="N29" s="754"/>
      <c r="O29" s="755">
        <v>579027703</v>
      </c>
      <c r="P29" s="755"/>
      <c r="Q29" s="755"/>
      <c r="R29" s="755"/>
      <c r="S29" s="755"/>
      <c r="T29" s="755"/>
      <c r="U29" s="755">
        <v>871706453</v>
      </c>
      <c r="V29" s="755"/>
      <c r="W29" s="755"/>
      <c r="X29" s="755"/>
      <c r="Y29" s="755"/>
      <c r="Z29" s="755"/>
      <c r="AA29" s="757">
        <v>150.55000000000001</v>
      </c>
      <c r="AB29" s="756"/>
      <c r="AC29" s="756"/>
      <c r="AD29" s="756"/>
      <c r="AE29" s="756"/>
      <c r="AF29" s="756"/>
    </row>
    <row r="30" spans="1:32" ht="18.75" thickTop="1" thickBot="1" x14ac:dyDescent="0.35">
      <c r="A30" s="753" t="s">
        <v>349</v>
      </c>
      <c r="B30" s="753"/>
      <c r="C30" s="753"/>
      <c r="D30" s="753"/>
      <c r="E30" s="753"/>
      <c r="F30" s="753"/>
      <c r="G30" s="753"/>
      <c r="H30" s="753"/>
      <c r="I30" s="753"/>
      <c r="J30" s="753"/>
      <c r="K30" s="754" t="s">
        <v>370</v>
      </c>
      <c r="L30" s="754"/>
      <c r="M30" s="754"/>
      <c r="N30" s="754"/>
      <c r="O30" s="755">
        <v>216933582</v>
      </c>
      <c r="P30" s="755"/>
      <c r="Q30" s="755"/>
      <c r="R30" s="755"/>
      <c r="S30" s="755"/>
      <c r="T30" s="755"/>
      <c r="U30" s="755">
        <v>242579342</v>
      </c>
      <c r="V30" s="755"/>
      <c r="W30" s="755"/>
      <c r="X30" s="755"/>
      <c r="Y30" s="755"/>
      <c r="Z30" s="755"/>
      <c r="AA30" s="757">
        <v>111.82</v>
      </c>
      <c r="AB30" s="756"/>
      <c r="AC30" s="756"/>
      <c r="AD30" s="756"/>
      <c r="AE30" s="756"/>
      <c r="AF30" s="756"/>
    </row>
    <row r="31" spans="1:32" ht="37.5" customHeight="1" thickTop="1" thickBot="1" x14ac:dyDescent="0.35">
      <c r="A31" s="753" t="s">
        <v>371</v>
      </c>
      <c r="B31" s="753"/>
      <c r="C31" s="753"/>
      <c r="D31" s="753"/>
      <c r="E31" s="753"/>
      <c r="F31" s="753"/>
      <c r="G31" s="753"/>
      <c r="H31" s="753"/>
      <c r="I31" s="753"/>
      <c r="J31" s="753"/>
      <c r="K31" s="754" t="s">
        <v>372</v>
      </c>
      <c r="L31" s="754"/>
      <c r="M31" s="754"/>
      <c r="N31" s="754"/>
      <c r="O31" s="755">
        <v>36950119</v>
      </c>
      <c r="P31" s="755"/>
      <c r="Q31" s="755"/>
      <c r="R31" s="755"/>
      <c r="S31" s="755"/>
      <c r="T31" s="755"/>
      <c r="U31" s="755">
        <v>42135387</v>
      </c>
      <c r="V31" s="755"/>
      <c r="W31" s="755"/>
      <c r="X31" s="755"/>
      <c r="Y31" s="755"/>
      <c r="Z31" s="755"/>
      <c r="AA31" s="757">
        <v>114.03</v>
      </c>
      <c r="AB31" s="756"/>
      <c r="AC31" s="756"/>
      <c r="AD31" s="756"/>
      <c r="AE31" s="756"/>
      <c r="AF31" s="756"/>
    </row>
    <row r="32" spans="1:32" ht="33" customHeight="1" thickTop="1" thickBot="1" x14ac:dyDescent="0.35">
      <c r="A32" s="753" t="s">
        <v>343</v>
      </c>
      <c r="B32" s="753"/>
      <c r="C32" s="753"/>
      <c r="D32" s="753"/>
      <c r="E32" s="753"/>
      <c r="F32" s="753"/>
      <c r="G32" s="753"/>
      <c r="H32" s="753"/>
      <c r="I32" s="753"/>
      <c r="J32" s="753"/>
      <c r="K32" s="754" t="s">
        <v>373</v>
      </c>
      <c r="L32" s="754"/>
      <c r="M32" s="754"/>
      <c r="N32" s="754"/>
      <c r="O32" s="755" t="s">
        <v>531</v>
      </c>
      <c r="P32" s="755"/>
      <c r="Q32" s="755"/>
      <c r="R32" s="755"/>
      <c r="S32" s="755"/>
      <c r="T32" s="755"/>
      <c r="U32" s="755" t="s">
        <v>531</v>
      </c>
      <c r="V32" s="755"/>
      <c r="W32" s="755"/>
      <c r="X32" s="755"/>
      <c r="Y32" s="755"/>
      <c r="Z32" s="755"/>
      <c r="AA32" s="756" t="s">
        <v>531</v>
      </c>
      <c r="AB32" s="756"/>
      <c r="AC32" s="756"/>
      <c r="AD32" s="756"/>
      <c r="AE32" s="756"/>
      <c r="AF32" s="756"/>
    </row>
    <row r="33" spans="1:32" ht="49.5" customHeight="1" thickTop="1" thickBot="1" x14ac:dyDescent="0.35">
      <c r="A33" s="753" t="s">
        <v>345</v>
      </c>
      <c r="B33" s="753"/>
      <c r="C33" s="753"/>
      <c r="D33" s="753"/>
      <c r="E33" s="753"/>
      <c r="F33" s="753"/>
      <c r="G33" s="753"/>
      <c r="H33" s="753"/>
      <c r="I33" s="753"/>
      <c r="J33" s="753"/>
      <c r="K33" s="754" t="s">
        <v>374</v>
      </c>
      <c r="L33" s="754"/>
      <c r="M33" s="754"/>
      <c r="N33" s="754"/>
      <c r="O33" s="755" t="s">
        <v>531</v>
      </c>
      <c r="P33" s="755"/>
      <c r="Q33" s="755"/>
      <c r="R33" s="755"/>
      <c r="S33" s="755"/>
      <c r="T33" s="755"/>
      <c r="U33" s="755" t="s">
        <v>531</v>
      </c>
      <c r="V33" s="755"/>
      <c r="W33" s="755"/>
      <c r="X33" s="755"/>
      <c r="Y33" s="755"/>
      <c r="Z33" s="755"/>
      <c r="AA33" s="756" t="s">
        <v>531</v>
      </c>
      <c r="AB33" s="756"/>
      <c r="AC33" s="756"/>
      <c r="AD33" s="756"/>
      <c r="AE33" s="756"/>
      <c r="AF33" s="756"/>
    </row>
    <row r="34" spans="1:32" ht="37.5" customHeight="1" thickTop="1" thickBot="1" x14ac:dyDescent="0.35">
      <c r="A34" s="753" t="s">
        <v>347</v>
      </c>
      <c r="B34" s="753"/>
      <c r="C34" s="753"/>
      <c r="D34" s="753"/>
      <c r="E34" s="753"/>
      <c r="F34" s="753"/>
      <c r="G34" s="753"/>
      <c r="H34" s="753"/>
      <c r="I34" s="753"/>
      <c r="J34" s="753"/>
      <c r="K34" s="754" t="s">
        <v>375</v>
      </c>
      <c r="L34" s="754"/>
      <c r="M34" s="754"/>
      <c r="N34" s="754"/>
      <c r="O34" s="755"/>
      <c r="P34" s="755"/>
      <c r="Q34" s="755"/>
      <c r="R34" s="755"/>
      <c r="S34" s="755"/>
      <c r="T34" s="755"/>
      <c r="U34" s="755" t="s">
        <v>531</v>
      </c>
      <c r="V34" s="755"/>
      <c r="W34" s="755"/>
      <c r="X34" s="755"/>
      <c r="Y34" s="755"/>
      <c r="Z34" s="755"/>
      <c r="AA34" s="756" t="s">
        <v>531</v>
      </c>
      <c r="AB34" s="756"/>
      <c r="AC34" s="756"/>
      <c r="AD34" s="756"/>
      <c r="AE34" s="756"/>
      <c r="AF34" s="756"/>
    </row>
    <row r="35" spans="1:32" ht="18.75" thickTop="1" thickBot="1" x14ac:dyDescent="0.35">
      <c r="A35" s="753" t="s">
        <v>349</v>
      </c>
      <c r="B35" s="753"/>
      <c r="C35" s="753"/>
      <c r="D35" s="753"/>
      <c r="E35" s="753"/>
      <c r="F35" s="753"/>
      <c r="G35" s="753"/>
      <c r="H35" s="753"/>
      <c r="I35" s="753"/>
      <c r="J35" s="753"/>
      <c r="K35" s="754" t="s">
        <v>376</v>
      </c>
      <c r="L35" s="754"/>
      <c r="M35" s="754"/>
      <c r="N35" s="754"/>
      <c r="O35" s="755">
        <v>36950119</v>
      </c>
      <c r="P35" s="755"/>
      <c r="Q35" s="755"/>
      <c r="R35" s="755"/>
      <c r="S35" s="755"/>
      <c r="T35" s="755"/>
      <c r="U35" s="755">
        <v>42135387</v>
      </c>
      <c r="V35" s="755"/>
      <c r="W35" s="755"/>
      <c r="X35" s="755"/>
      <c r="Y35" s="755"/>
      <c r="Z35" s="755"/>
      <c r="AA35" s="757">
        <v>114.03</v>
      </c>
      <c r="AB35" s="756"/>
      <c r="AC35" s="756"/>
      <c r="AD35" s="756"/>
      <c r="AE35" s="756"/>
      <c r="AF35" s="756"/>
    </row>
    <row r="36" spans="1:32" ht="18.75" thickTop="1" thickBot="1" x14ac:dyDescent="0.35">
      <c r="A36" s="753" t="s">
        <v>377</v>
      </c>
      <c r="B36" s="753"/>
      <c r="C36" s="753"/>
      <c r="D36" s="753"/>
      <c r="E36" s="753"/>
      <c r="F36" s="753"/>
      <c r="G36" s="753"/>
      <c r="H36" s="753"/>
      <c r="I36" s="753"/>
      <c r="J36" s="753"/>
      <c r="K36" s="754" t="s">
        <v>378</v>
      </c>
      <c r="L36" s="754"/>
      <c r="M36" s="754"/>
      <c r="N36" s="754"/>
      <c r="O36" s="755" t="s">
        <v>531</v>
      </c>
      <c r="P36" s="755"/>
      <c r="Q36" s="755"/>
      <c r="R36" s="755"/>
      <c r="S36" s="755"/>
      <c r="T36" s="755"/>
      <c r="U36" s="755" t="s">
        <v>531</v>
      </c>
      <c r="V36" s="755"/>
      <c r="W36" s="755"/>
      <c r="X36" s="755"/>
      <c r="Y36" s="755"/>
      <c r="Z36" s="755"/>
      <c r="AA36" s="756" t="s">
        <v>531</v>
      </c>
      <c r="AB36" s="756"/>
      <c r="AC36" s="756"/>
      <c r="AD36" s="756"/>
      <c r="AE36" s="756"/>
      <c r="AF36" s="756"/>
    </row>
    <row r="37" spans="1:32" ht="33" customHeight="1" thickTop="1" thickBot="1" x14ac:dyDescent="0.35">
      <c r="A37" s="753" t="s">
        <v>343</v>
      </c>
      <c r="B37" s="753"/>
      <c r="C37" s="753"/>
      <c r="D37" s="753"/>
      <c r="E37" s="753"/>
      <c r="F37" s="753"/>
      <c r="G37" s="753"/>
      <c r="H37" s="753"/>
      <c r="I37" s="753"/>
      <c r="J37" s="753"/>
      <c r="K37" s="754" t="s">
        <v>379</v>
      </c>
      <c r="L37" s="754"/>
      <c r="M37" s="754"/>
      <c r="N37" s="754"/>
      <c r="O37" s="755" t="s">
        <v>531</v>
      </c>
      <c r="P37" s="755"/>
      <c r="Q37" s="755"/>
      <c r="R37" s="755"/>
      <c r="S37" s="755"/>
      <c r="T37" s="755"/>
      <c r="U37" s="755" t="s">
        <v>531</v>
      </c>
      <c r="V37" s="755"/>
      <c r="W37" s="755"/>
      <c r="X37" s="755"/>
      <c r="Y37" s="755"/>
      <c r="Z37" s="755"/>
      <c r="AA37" s="756" t="s">
        <v>531</v>
      </c>
      <c r="AB37" s="756"/>
      <c r="AC37" s="756"/>
      <c r="AD37" s="756"/>
      <c r="AE37" s="756"/>
      <c r="AF37" s="756"/>
    </row>
    <row r="38" spans="1:32" ht="55.5" customHeight="1" thickTop="1" thickBot="1" x14ac:dyDescent="0.35">
      <c r="A38" s="753" t="s">
        <v>345</v>
      </c>
      <c r="B38" s="753"/>
      <c r="C38" s="753"/>
      <c r="D38" s="753"/>
      <c r="E38" s="753"/>
      <c r="F38" s="753"/>
      <c r="G38" s="753"/>
      <c r="H38" s="753"/>
      <c r="I38" s="753"/>
      <c r="J38" s="753"/>
      <c r="K38" s="754" t="s">
        <v>380</v>
      </c>
      <c r="L38" s="754"/>
      <c r="M38" s="754"/>
      <c r="N38" s="754"/>
      <c r="O38" s="755" t="s">
        <v>531</v>
      </c>
      <c r="P38" s="755"/>
      <c r="Q38" s="755"/>
      <c r="R38" s="755"/>
      <c r="S38" s="755"/>
      <c r="T38" s="755"/>
      <c r="U38" s="755" t="s">
        <v>531</v>
      </c>
      <c r="V38" s="755"/>
      <c r="W38" s="755"/>
      <c r="X38" s="755"/>
      <c r="Y38" s="755"/>
      <c r="Z38" s="755"/>
      <c r="AA38" s="756" t="s">
        <v>531</v>
      </c>
      <c r="AB38" s="756"/>
      <c r="AC38" s="756"/>
      <c r="AD38" s="756"/>
      <c r="AE38" s="756"/>
      <c r="AF38" s="756"/>
    </row>
    <row r="39" spans="1:32" ht="37.5" customHeight="1" thickTop="1" thickBot="1" x14ac:dyDescent="0.35">
      <c r="A39" s="753" t="s">
        <v>347</v>
      </c>
      <c r="B39" s="753"/>
      <c r="C39" s="753"/>
      <c r="D39" s="753"/>
      <c r="E39" s="753"/>
      <c r="F39" s="753"/>
      <c r="G39" s="753"/>
      <c r="H39" s="753"/>
      <c r="I39" s="753"/>
      <c r="J39" s="753"/>
      <c r="K39" s="754" t="s">
        <v>381</v>
      </c>
      <c r="L39" s="754"/>
      <c r="M39" s="754"/>
      <c r="N39" s="754"/>
      <c r="O39" s="755" t="s">
        <v>531</v>
      </c>
      <c r="P39" s="755"/>
      <c r="Q39" s="755"/>
      <c r="R39" s="755"/>
      <c r="S39" s="755"/>
      <c r="T39" s="755"/>
      <c r="U39" s="755" t="s">
        <v>531</v>
      </c>
      <c r="V39" s="755"/>
      <c r="W39" s="755"/>
      <c r="X39" s="755"/>
      <c r="Y39" s="755"/>
      <c r="Z39" s="755"/>
      <c r="AA39" s="756" t="s">
        <v>531</v>
      </c>
      <c r="AB39" s="756"/>
      <c r="AC39" s="756"/>
      <c r="AD39" s="756"/>
      <c r="AE39" s="756"/>
      <c r="AF39" s="756"/>
    </row>
    <row r="40" spans="1:32" ht="18.75" thickTop="1" thickBot="1" x14ac:dyDescent="0.35">
      <c r="A40" s="753" t="s">
        <v>349</v>
      </c>
      <c r="B40" s="753"/>
      <c r="C40" s="753"/>
      <c r="D40" s="753"/>
      <c r="E40" s="753"/>
      <c r="F40" s="753"/>
      <c r="G40" s="753"/>
      <c r="H40" s="753"/>
      <c r="I40" s="753"/>
      <c r="J40" s="753"/>
      <c r="K40" s="754" t="s">
        <v>382</v>
      </c>
      <c r="L40" s="754"/>
      <c r="M40" s="754"/>
      <c r="N40" s="754"/>
      <c r="O40" s="755" t="s">
        <v>531</v>
      </c>
      <c r="P40" s="755"/>
      <c r="Q40" s="755"/>
      <c r="R40" s="755"/>
      <c r="S40" s="755"/>
      <c r="T40" s="755"/>
      <c r="U40" s="755" t="s">
        <v>531</v>
      </c>
      <c r="V40" s="755"/>
      <c r="W40" s="755"/>
      <c r="X40" s="755"/>
      <c r="Y40" s="755"/>
      <c r="Z40" s="755"/>
      <c r="AA40" s="756" t="s">
        <v>531</v>
      </c>
      <c r="AB40" s="756"/>
      <c r="AC40" s="756"/>
      <c r="AD40" s="756"/>
      <c r="AE40" s="756"/>
      <c r="AF40" s="756"/>
    </row>
    <row r="41" spans="1:32" ht="18.75" thickTop="1" thickBot="1" x14ac:dyDescent="0.35">
      <c r="A41" s="753" t="s">
        <v>383</v>
      </c>
      <c r="B41" s="753"/>
      <c r="C41" s="753"/>
      <c r="D41" s="753"/>
      <c r="E41" s="753"/>
      <c r="F41" s="753"/>
      <c r="G41" s="753"/>
      <c r="H41" s="753"/>
      <c r="I41" s="753"/>
      <c r="J41" s="753"/>
      <c r="K41" s="754" t="s">
        <v>384</v>
      </c>
      <c r="L41" s="754"/>
      <c r="M41" s="754"/>
      <c r="N41" s="754"/>
      <c r="O41" s="755">
        <v>109842892</v>
      </c>
      <c r="P41" s="755"/>
      <c r="Q41" s="755"/>
      <c r="R41" s="755"/>
      <c r="S41" s="755"/>
      <c r="T41" s="755"/>
      <c r="U41" s="755">
        <v>31382351</v>
      </c>
      <c r="V41" s="755"/>
      <c r="W41" s="755"/>
      <c r="X41" s="755"/>
      <c r="Y41" s="755"/>
      <c r="Z41" s="755"/>
      <c r="AA41" s="757">
        <v>28.57</v>
      </c>
      <c r="AB41" s="756"/>
      <c r="AC41" s="756"/>
      <c r="AD41" s="756"/>
      <c r="AE41" s="756"/>
      <c r="AF41" s="756"/>
    </row>
    <row r="42" spans="1:32" ht="31.5" customHeight="1" thickTop="1" thickBot="1" x14ac:dyDescent="0.35">
      <c r="A42" s="753" t="s">
        <v>343</v>
      </c>
      <c r="B42" s="753"/>
      <c r="C42" s="753"/>
      <c r="D42" s="753"/>
      <c r="E42" s="753"/>
      <c r="F42" s="753"/>
      <c r="G42" s="753"/>
      <c r="H42" s="753"/>
      <c r="I42" s="753"/>
      <c r="J42" s="753"/>
      <c r="K42" s="754" t="s">
        <v>385</v>
      </c>
      <c r="L42" s="754"/>
      <c r="M42" s="754"/>
      <c r="N42" s="754"/>
      <c r="O42" s="755" t="s">
        <v>531</v>
      </c>
      <c r="P42" s="755"/>
      <c r="Q42" s="755"/>
      <c r="R42" s="755"/>
      <c r="S42" s="755"/>
      <c r="T42" s="755"/>
      <c r="U42" s="755" t="s">
        <v>531</v>
      </c>
      <c r="V42" s="755"/>
      <c r="W42" s="755"/>
      <c r="X42" s="755"/>
      <c r="Y42" s="755"/>
      <c r="Z42" s="755"/>
      <c r="AA42" s="756" t="s">
        <v>531</v>
      </c>
      <c r="AB42" s="756"/>
      <c r="AC42" s="756"/>
      <c r="AD42" s="756"/>
      <c r="AE42" s="756"/>
      <c r="AF42" s="756"/>
    </row>
    <row r="43" spans="1:32" ht="55.5" customHeight="1" thickTop="1" thickBot="1" x14ac:dyDescent="0.35">
      <c r="A43" s="753" t="s">
        <v>345</v>
      </c>
      <c r="B43" s="753"/>
      <c r="C43" s="753"/>
      <c r="D43" s="753"/>
      <c r="E43" s="753"/>
      <c r="F43" s="753"/>
      <c r="G43" s="753"/>
      <c r="H43" s="753"/>
      <c r="I43" s="753"/>
      <c r="J43" s="753"/>
      <c r="K43" s="754" t="s">
        <v>386</v>
      </c>
      <c r="L43" s="754"/>
      <c r="M43" s="754"/>
      <c r="N43" s="754"/>
      <c r="O43" s="755" t="s">
        <v>531</v>
      </c>
      <c r="P43" s="755"/>
      <c r="Q43" s="755"/>
      <c r="R43" s="755"/>
      <c r="S43" s="755"/>
      <c r="T43" s="755"/>
      <c r="U43" s="755" t="s">
        <v>531</v>
      </c>
      <c r="V43" s="755"/>
      <c r="W43" s="755"/>
      <c r="X43" s="755"/>
      <c r="Y43" s="755"/>
      <c r="Z43" s="755"/>
      <c r="AA43" s="756" t="s">
        <v>531</v>
      </c>
      <c r="AB43" s="756"/>
      <c r="AC43" s="756"/>
      <c r="AD43" s="756"/>
      <c r="AE43" s="756"/>
      <c r="AF43" s="756"/>
    </row>
    <row r="44" spans="1:32" ht="36.75" customHeight="1" thickTop="1" thickBot="1" x14ac:dyDescent="0.35">
      <c r="A44" s="753" t="s">
        <v>347</v>
      </c>
      <c r="B44" s="753"/>
      <c r="C44" s="753"/>
      <c r="D44" s="753"/>
      <c r="E44" s="753"/>
      <c r="F44" s="753"/>
      <c r="G44" s="753"/>
      <c r="H44" s="753"/>
      <c r="I44" s="753"/>
      <c r="J44" s="753"/>
      <c r="K44" s="754" t="s">
        <v>387</v>
      </c>
      <c r="L44" s="754"/>
      <c r="M44" s="754"/>
      <c r="N44" s="754"/>
      <c r="O44" s="755" t="s">
        <v>531</v>
      </c>
      <c r="P44" s="755"/>
      <c r="Q44" s="755"/>
      <c r="R44" s="755"/>
      <c r="S44" s="755"/>
      <c r="T44" s="755"/>
      <c r="U44" s="755" t="s">
        <v>531</v>
      </c>
      <c r="V44" s="755"/>
      <c r="W44" s="755"/>
      <c r="X44" s="755"/>
      <c r="Y44" s="755"/>
      <c r="Z44" s="755"/>
      <c r="AA44" s="756" t="s">
        <v>531</v>
      </c>
      <c r="AB44" s="756"/>
      <c r="AC44" s="756"/>
      <c r="AD44" s="756"/>
      <c r="AE44" s="756"/>
      <c r="AF44" s="756"/>
    </row>
    <row r="45" spans="1:32" ht="18.75" thickTop="1" thickBot="1" x14ac:dyDescent="0.35">
      <c r="A45" s="753" t="s">
        <v>349</v>
      </c>
      <c r="B45" s="753"/>
      <c r="C45" s="753"/>
      <c r="D45" s="753"/>
      <c r="E45" s="753"/>
      <c r="F45" s="753"/>
      <c r="G45" s="753"/>
      <c r="H45" s="753"/>
      <c r="I45" s="753"/>
      <c r="J45" s="753"/>
      <c r="K45" s="754" t="s">
        <v>388</v>
      </c>
      <c r="L45" s="754"/>
      <c r="M45" s="754"/>
      <c r="N45" s="754"/>
      <c r="O45" s="755">
        <v>109842892</v>
      </c>
      <c r="P45" s="755"/>
      <c r="Q45" s="755"/>
      <c r="R45" s="755"/>
      <c r="S45" s="755"/>
      <c r="T45" s="755"/>
      <c r="U45" s="755">
        <v>31382351</v>
      </c>
      <c r="V45" s="755"/>
      <c r="W45" s="755"/>
      <c r="X45" s="755"/>
      <c r="Y45" s="755"/>
      <c r="Z45" s="755"/>
      <c r="AA45" s="757">
        <v>28.57</v>
      </c>
      <c r="AB45" s="756"/>
      <c r="AC45" s="756"/>
      <c r="AD45" s="756"/>
      <c r="AE45" s="756"/>
      <c r="AF45" s="756"/>
    </row>
    <row r="46" spans="1:32" ht="36" customHeight="1" thickTop="1" thickBot="1" x14ac:dyDescent="0.35">
      <c r="A46" s="753" t="s">
        <v>389</v>
      </c>
      <c r="B46" s="753"/>
      <c r="C46" s="753"/>
      <c r="D46" s="753"/>
      <c r="E46" s="753"/>
      <c r="F46" s="753"/>
      <c r="G46" s="753"/>
      <c r="H46" s="753"/>
      <c r="I46" s="753"/>
      <c r="J46" s="753"/>
      <c r="K46" s="754" t="s">
        <v>390</v>
      </c>
      <c r="L46" s="754"/>
      <c r="M46" s="754"/>
      <c r="N46" s="754"/>
      <c r="O46" s="755" t="s">
        <v>531</v>
      </c>
      <c r="P46" s="755"/>
      <c r="Q46" s="755"/>
      <c r="R46" s="755"/>
      <c r="S46" s="755"/>
      <c r="T46" s="755"/>
      <c r="U46" s="755" t="s">
        <v>531</v>
      </c>
      <c r="V46" s="755"/>
      <c r="W46" s="755"/>
      <c r="X46" s="755"/>
      <c r="Y46" s="755"/>
      <c r="Z46" s="755"/>
      <c r="AA46" s="756" t="s">
        <v>531</v>
      </c>
      <c r="AB46" s="756"/>
      <c r="AC46" s="756"/>
      <c r="AD46" s="756"/>
      <c r="AE46" s="756"/>
      <c r="AF46" s="756"/>
    </row>
    <row r="47" spans="1:32" ht="36.75" customHeight="1" thickTop="1" thickBot="1" x14ac:dyDescent="0.35">
      <c r="A47" s="753" t="s">
        <v>343</v>
      </c>
      <c r="B47" s="753"/>
      <c r="C47" s="753"/>
      <c r="D47" s="753"/>
      <c r="E47" s="753"/>
      <c r="F47" s="753"/>
      <c r="G47" s="753"/>
      <c r="H47" s="753"/>
      <c r="I47" s="753"/>
      <c r="J47" s="753"/>
      <c r="K47" s="754" t="s">
        <v>391</v>
      </c>
      <c r="L47" s="754"/>
      <c r="M47" s="754"/>
      <c r="N47" s="754"/>
      <c r="O47" s="755" t="s">
        <v>531</v>
      </c>
      <c r="P47" s="755"/>
      <c r="Q47" s="755"/>
      <c r="R47" s="755"/>
      <c r="S47" s="755"/>
      <c r="T47" s="755"/>
      <c r="U47" s="755" t="s">
        <v>531</v>
      </c>
      <c r="V47" s="755"/>
      <c r="W47" s="755"/>
      <c r="X47" s="755"/>
      <c r="Y47" s="755"/>
      <c r="Z47" s="755"/>
      <c r="AA47" s="756" t="s">
        <v>531</v>
      </c>
      <c r="AB47" s="756"/>
      <c r="AC47" s="756"/>
      <c r="AD47" s="756"/>
      <c r="AE47" s="756"/>
      <c r="AF47" s="756"/>
    </row>
    <row r="48" spans="1:32" ht="48.75" customHeight="1" thickTop="1" thickBot="1" x14ac:dyDescent="0.35">
      <c r="A48" s="753" t="s">
        <v>345</v>
      </c>
      <c r="B48" s="753"/>
      <c r="C48" s="753"/>
      <c r="D48" s="753"/>
      <c r="E48" s="753"/>
      <c r="F48" s="753"/>
      <c r="G48" s="753"/>
      <c r="H48" s="753"/>
      <c r="I48" s="753"/>
      <c r="J48" s="753"/>
      <c r="K48" s="754" t="s">
        <v>392</v>
      </c>
      <c r="L48" s="754"/>
      <c r="M48" s="754"/>
      <c r="N48" s="754"/>
      <c r="O48" s="755" t="s">
        <v>531</v>
      </c>
      <c r="P48" s="755"/>
      <c r="Q48" s="755"/>
      <c r="R48" s="755"/>
      <c r="S48" s="755"/>
      <c r="T48" s="755"/>
      <c r="U48" s="755" t="s">
        <v>531</v>
      </c>
      <c r="V48" s="755"/>
      <c r="W48" s="755"/>
      <c r="X48" s="755"/>
      <c r="Y48" s="755"/>
      <c r="Z48" s="755"/>
      <c r="AA48" s="756" t="s">
        <v>531</v>
      </c>
      <c r="AB48" s="756"/>
      <c r="AC48" s="756"/>
      <c r="AD48" s="756"/>
      <c r="AE48" s="756"/>
      <c r="AF48" s="756"/>
    </row>
    <row r="49" spans="1:32" ht="39" customHeight="1" thickTop="1" thickBot="1" x14ac:dyDescent="0.35">
      <c r="A49" s="753" t="s">
        <v>347</v>
      </c>
      <c r="B49" s="753"/>
      <c r="C49" s="753"/>
      <c r="D49" s="753"/>
      <c r="E49" s="753"/>
      <c r="F49" s="753"/>
      <c r="G49" s="753"/>
      <c r="H49" s="753"/>
      <c r="I49" s="753"/>
      <c r="J49" s="753"/>
      <c r="K49" s="754" t="s">
        <v>393</v>
      </c>
      <c r="L49" s="754"/>
      <c r="M49" s="754"/>
      <c r="N49" s="754"/>
      <c r="O49" s="755" t="s">
        <v>531</v>
      </c>
      <c r="P49" s="755"/>
      <c r="Q49" s="755"/>
      <c r="R49" s="755"/>
      <c r="S49" s="755"/>
      <c r="T49" s="755"/>
      <c r="U49" s="755" t="s">
        <v>531</v>
      </c>
      <c r="V49" s="755"/>
      <c r="W49" s="755"/>
      <c r="X49" s="755"/>
      <c r="Y49" s="755"/>
      <c r="Z49" s="755"/>
      <c r="AA49" s="756" t="s">
        <v>531</v>
      </c>
      <c r="AB49" s="756"/>
      <c r="AC49" s="756"/>
      <c r="AD49" s="756"/>
      <c r="AE49" s="756"/>
      <c r="AF49" s="756"/>
    </row>
    <row r="50" spans="1:32" ht="18.75" thickTop="1" thickBot="1" x14ac:dyDescent="0.35">
      <c r="A50" s="753" t="s">
        <v>349</v>
      </c>
      <c r="B50" s="753"/>
      <c r="C50" s="753"/>
      <c r="D50" s="753"/>
      <c r="E50" s="753"/>
      <c r="F50" s="753"/>
      <c r="G50" s="753"/>
      <c r="H50" s="753"/>
      <c r="I50" s="753"/>
      <c r="J50" s="753"/>
      <c r="K50" s="754" t="s">
        <v>394</v>
      </c>
      <c r="L50" s="754"/>
      <c r="M50" s="754"/>
      <c r="N50" s="754"/>
      <c r="O50" s="755" t="s">
        <v>531</v>
      </c>
      <c r="P50" s="755"/>
      <c r="Q50" s="755"/>
      <c r="R50" s="755"/>
      <c r="S50" s="755"/>
      <c r="T50" s="755"/>
      <c r="U50" s="755" t="s">
        <v>531</v>
      </c>
      <c r="V50" s="755"/>
      <c r="W50" s="755"/>
      <c r="X50" s="755"/>
      <c r="Y50" s="755"/>
      <c r="Z50" s="755"/>
      <c r="AA50" s="756" t="s">
        <v>531</v>
      </c>
      <c r="AB50" s="756"/>
      <c r="AC50" s="756"/>
      <c r="AD50" s="756"/>
      <c r="AE50" s="756"/>
      <c r="AF50" s="756"/>
    </row>
    <row r="51" spans="1:32" ht="33.75" customHeight="1" thickTop="1" thickBot="1" x14ac:dyDescent="0.35">
      <c r="A51" s="753" t="s">
        <v>395</v>
      </c>
      <c r="B51" s="753"/>
      <c r="C51" s="753"/>
      <c r="D51" s="753"/>
      <c r="E51" s="753"/>
      <c r="F51" s="753"/>
      <c r="G51" s="753"/>
      <c r="H51" s="753"/>
      <c r="I51" s="753"/>
      <c r="J51" s="753"/>
      <c r="K51" s="754" t="s">
        <v>396</v>
      </c>
      <c r="L51" s="754"/>
      <c r="M51" s="754"/>
      <c r="N51" s="754"/>
      <c r="O51" s="755">
        <v>23200</v>
      </c>
      <c r="P51" s="755"/>
      <c r="Q51" s="755"/>
      <c r="R51" s="755"/>
      <c r="S51" s="755"/>
      <c r="T51" s="755"/>
      <c r="U51" s="755">
        <v>23200</v>
      </c>
      <c r="V51" s="755"/>
      <c r="W51" s="755"/>
      <c r="X51" s="755"/>
      <c r="Y51" s="755"/>
      <c r="Z51" s="755"/>
      <c r="AA51" s="757">
        <v>100</v>
      </c>
      <c r="AB51" s="756"/>
      <c r="AC51" s="756"/>
      <c r="AD51" s="756"/>
      <c r="AE51" s="756"/>
      <c r="AF51" s="756"/>
    </row>
    <row r="52" spans="1:32" ht="18.75" thickTop="1" thickBot="1" x14ac:dyDescent="0.35">
      <c r="A52" s="753" t="s">
        <v>397</v>
      </c>
      <c r="B52" s="753"/>
      <c r="C52" s="753"/>
      <c r="D52" s="753"/>
      <c r="E52" s="753"/>
      <c r="F52" s="753"/>
      <c r="G52" s="753"/>
      <c r="H52" s="753"/>
      <c r="I52" s="753"/>
      <c r="J52" s="753"/>
      <c r="K52" s="754" t="s">
        <v>398</v>
      </c>
      <c r="L52" s="754"/>
      <c r="M52" s="754"/>
      <c r="N52" s="754"/>
      <c r="O52" s="755">
        <v>23200</v>
      </c>
      <c r="P52" s="755"/>
      <c r="Q52" s="755"/>
      <c r="R52" s="755"/>
      <c r="S52" s="755"/>
      <c r="T52" s="755"/>
      <c r="U52" s="755">
        <v>23200</v>
      </c>
      <c r="V52" s="755"/>
      <c r="W52" s="755"/>
      <c r="X52" s="755"/>
      <c r="Y52" s="755"/>
      <c r="Z52" s="755"/>
      <c r="AA52" s="757">
        <v>100</v>
      </c>
      <c r="AB52" s="756"/>
      <c r="AC52" s="756"/>
      <c r="AD52" s="756"/>
      <c r="AE52" s="756"/>
      <c r="AF52" s="756"/>
    </row>
    <row r="53" spans="1:32" ht="35.25" customHeight="1" thickTop="1" thickBot="1" x14ac:dyDescent="0.35">
      <c r="A53" s="753" t="s">
        <v>343</v>
      </c>
      <c r="B53" s="753"/>
      <c r="C53" s="753"/>
      <c r="D53" s="753"/>
      <c r="E53" s="753"/>
      <c r="F53" s="753"/>
      <c r="G53" s="753"/>
      <c r="H53" s="753"/>
      <c r="I53" s="753"/>
      <c r="J53" s="753"/>
      <c r="K53" s="754" t="s">
        <v>399</v>
      </c>
      <c r="L53" s="754"/>
      <c r="M53" s="754"/>
      <c r="N53" s="754"/>
      <c r="O53" s="755" t="s">
        <v>531</v>
      </c>
      <c r="P53" s="755"/>
      <c r="Q53" s="755"/>
      <c r="R53" s="755"/>
      <c r="S53" s="755"/>
      <c r="T53" s="755"/>
      <c r="U53" s="755" t="s">
        <v>531</v>
      </c>
      <c r="V53" s="755"/>
      <c r="W53" s="755"/>
      <c r="X53" s="755"/>
      <c r="Y53" s="755"/>
      <c r="Z53" s="755"/>
      <c r="AA53" s="756" t="s">
        <v>531</v>
      </c>
      <c r="AB53" s="756"/>
      <c r="AC53" s="756"/>
      <c r="AD53" s="756"/>
      <c r="AE53" s="756"/>
      <c r="AF53" s="756"/>
    </row>
    <row r="54" spans="1:32" ht="54.75" customHeight="1" thickTop="1" thickBot="1" x14ac:dyDescent="0.35">
      <c r="A54" s="753" t="s">
        <v>345</v>
      </c>
      <c r="B54" s="753"/>
      <c r="C54" s="753"/>
      <c r="D54" s="753"/>
      <c r="E54" s="753"/>
      <c r="F54" s="753"/>
      <c r="G54" s="753"/>
      <c r="H54" s="753"/>
      <c r="I54" s="753"/>
      <c r="J54" s="753"/>
      <c r="K54" s="754" t="s">
        <v>400</v>
      </c>
      <c r="L54" s="754"/>
      <c r="M54" s="754"/>
      <c r="N54" s="754"/>
      <c r="O54" s="755" t="s">
        <v>531</v>
      </c>
      <c r="P54" s="755"/>
      <c r="Q54" s="755"/>
      <c r="R54" s="755"/>
      <c r="S54" s="755"/>
      <c r="T54" s="755"/>
      <c r="U54" s="755" t="s">
        <v>531</v>
      </c>
      <c r="V54" s="755"/>
      <c r="W54" s="755"/>
      <c r="X54" s="755"/>
      <c r="Y54" s="755"/>
      <c r="Z54" s="755"/>
      <c r="AA54" s="756" t="s">
        <v>531</v>
      </c>
      <c r="AB54" s="756"/>
      <c r="AC54" s="756"/>
      <c r="AD54" s="756"/>
      <c r="AE54" s="756"/>
      <c r="AF54" s="756"/>
    </row>
    <row r="55" spans="1:32" ht="35.25" customHeight="1" thickTop="1" thickBot="1" x14ac:dyDescent="0.35">
      <c r="A55" s="753" t="s">
        <v>347</v>
      </c>
      <c r="B55" s="753"/>
      <c r="C55" s="753"/>
      <c r="D55" s="753"/>
      <c r="E55" s="753"/>
      <c r="F55" s="753"/>
      <c r="G55" s="753"/>
      <c r="H55" s="753"/>
      <c r="I55" s="753"/>
      <c r="J55" s="753"/>
      <c r="K55" s="754" t="s">
        <v>401</v>
      </c>
      <c r="L55" s="754"/>
      <c r="M55" s="754"/>
      <c r="N55" s="754"/>
      <c r="O55" s="755" t="s">
        <v>531</v>
      </c>
      <c r="P55" s="755"/>
      <c r="Q55" s="755"/>
      <c r="R55" s="755"/>
      <c r="S55" s="755"/>
      <c r="T55" s="755"/>
      <c r="U55" s="755" t="s">
        <v>531</v>
      </c>
      <c r="V55" s="755"/>
      <c r="W55" s="755"/>
      <c r="X55" s="755"/>
      <c r="Y55" s="755"/>
      <c r="Z55" s="755"/>
      <c r="AA55" s="756" t="s">
        <v>531</v>
      </c>
      <c r="AB55" s="756"/>
      <c r="AC55" s="756"/>
      <c r="AD55" s="756"/>
      <c r="AE55" s="756"/>
      <c r="AF55" s="756"/>
    </row>
    <row r="56" spans="1:32" ht="18.75" thickTop="1" thickBot="1" x14ac:dyDescent="0.35">
      <c r="A56" s="753" t="s">
        <v>349</v>
      </c>
      <c r="B56" s="753"/>
      <c r="C56" s="753"/>
      <c r="D56" s="753"/>
      <c r="E56" s="753"/>
      <c r="F56" s="753"/>
      <c r="G56" s="753"/>
      <c r="H56" s="753"/>
      <c r="I56" s="753"/>
      <c r="J56" s="753"/>
      <c r="K56" s="754" t="s">
        <v>402</v>
      </c>
      <c r="L56" s="754"/>
      <c r="M56" s="754"/>
      <c r="N56" s="754"/>
      <c r="O56" s="755">
        <v>23200</v>
      </c>
      <c r="P56" s="755"/>
      <c r="Q56" s="755"/>
      <c r="R56" s="755"/>
      <c r="S56" s="755"/>
      <c r="T56" s="755"/>
      <c r="U56" s="755">
        <v>23200</v>
      </c>
      <c r="V56" s="755"/>
      <c r="W56" s="755"/>
      <c r="X56" s="755"/>
      <c r="Y56" s="755"/>
      <c r="Z56" s="755"/>
      <c r="AA56" s="757">
        <v>100</v>
      </c>
      <c r="AB56" s="756"/>
      <c r="AC56" s="756"/>
      <c r="AD56" s="756"/>
      <c r="AE56" s="756"/>
      <c r="AF56" s="756"/>
    </row>
    <row r="57" spans="1:32" ht="39.75" customHeight="1" thickTop="1" thickBot="1" x14ac:dyDescent="0.35">
      <c r="A57" s="753" t="s">
        <v>403</v>
      </c>
      <c r="B57" s="753"/>
      <c r="C57" s="753"/>
      <c r="D57" s="753"/>
      <c r="E57" s="753"/>
      <c r="F57" s="753"/>
      <c r="G57" s="753"/>
      <c r="H57" s="753"/>
      <c r="I57" s="753"/>
      <c r="J57" s="753"/>
      <c r="K57" s="754" t="s">
        <v>404</v>
      </c>
      <c r="L57" s="754"/>
      <c r="M57" s="754"/>
      <c r="N57" s="754"/>
      <c r="O57" s="755" t="s">
        <v>531</v>
      </c>
      <c r="P57" s="755"/>
      <c r="Q57" s="755"/>
      <c r="R57" s="755"/>
      <c r="S57" s="755"/>
      <c r="T57" s="755"/>
      <c r="U57" s="755" t="s">
        <v>531</v>
      </c>
      <c r="V57" s="755"/>
      <c r="W57" s="755"/>
      <c r="X57" s="755"/>
      <c r="Y57" s="755"/>
      <c r="Z57" s="755"/>
      <c r="AA57" s="756" t="s">
        <v>531</v>
      </c>
      <c r="AB57" s="756"/>
      <c r="AC57" s="756"/>
      <c r="AD57" s="756"/>
      <c r="AE57" s="756"/>
      <c r="AF57" s="756"/>
    </row>
    <row r="58" spans="1:32" ht="35.25" customHeight="1" thickTop="1" thickBot="1" x14ac:dyDescent="0.35">
      <c r="A58" s="753" t="s">
        <v>343</v>
      </c>
      <c r="B58" s="753"/>
      <c r="C58" s="753"/>
      <c r="D58" s="753"/>
      <c r="E58" s="753"/>
      <c r="F58" s="753"/>
      <c r="G58" s="753"/>
      <c r="H58" s="753"/>
      <c r="I58" s="753"/>
      <c r="J58" s="753"/>
      <c r="K58" s="754" t="s">
        <v>405</v>
      </c>
      <c r="L58" s="754"/>
      <c r="M58" s="754"/>
      <c r="N58" s="754"/>
      <c r="O58" s="755" t="s">
        <v>531</v>
      </c>
      <c r="P58" s="755"/>
      <c r="Q58" s="755"/>
      <c r="R58" s="755"/>
      <c r="S58" s="755"/>
      <c r="T58" s="755"/>
      <c r="U58" s="755" t="s">
        <v>531</v>
      </c>
      <c r="V58" s="755"/>
      <c r="W58" s="755"/>
      <c r="X58" s="755"/>
      <c r="Y58" s="755"/>
      <c r="Z58" s="755"/>
      <c r="AA58" s="756" t="s">
        <v>531</v>
      </c>
      <c r="AB58" s="756"/>
      <c r="AC58" s="756"/>
      <c r="AD58" s="756"/>
      <c r="AE58" s="756"/>
      <c r="AF58" s="756"/>
    </row>
    <row r="59" spans="1:32" ht="49.5" customHeight="1" thickTop="1" thickBot="1" x14ac:dyDescent="0.35">
      <c r="A59" s="753" t="s">
        <v>345</v>
      </c>
      <c r="B59" s="753"/>
      <c r="C59" s="753"/>
      <c r="D59" s="753"/>
      <c r="E59" s="753"/>
      <c r="F59" s="753"/>
      <c r="G59" s="753"/>
      <c r="H59" s="753"/>
      <c r="I59" s="753"/>
      <c r="J59" s="753"/>
      <c r="K59" s="754" t="s">
        <v>406</v>
      </c>
      <c r="L59" s="754"/>
      <c r="M59" s="754"/>
      <c r="N59" s="754"/>
      <c r="O59" s="755" t="s">
        <v>531</v>
      </c>
      <c r="P59" s="755"/>
      <c r="Q59" s="755"/>
      <c r="R59" s="755"/>
      <c r="S59" s="755"/>
      <c r="T59" s="755"/>
      <c r="U59" s="755" t="s">
        <v>531</v>
      </c>
      <c r="V59" s="755"/>
      <c r="W59" s="755"/>
      <c r="X59" s="755"/>
      <c r="Y59" s="755"/>
      <c r="Z59" s="755"/>
      <c r="AA59" s="756" t="s">
        <v>531</v>
      </c>
      <c r="AB59" s="756"/>
      <c r="AC59" s="756"/>
      <c r="AD59" s="756"/>
      <c r="AE59" s="756"/>
      <c r="AF59" s="756"/>
    </row>
    <row r="60" spans="1:32" ht="37.5" customHeight="1" thickTop="1" thickBot="1" x14ac:dyDescent="0.35">
      <c r="A60" s="753" t="s">
        <v>347</v>
      </c>
      <c r="B60" s="753"/>
      <c r="C60" s="753"/>
      <c r="D60" s="753"/>
      <c r="E60" s="753"/>
      <c r="F60" s="753"/>
      <c r="G60" s="753"/>
      <c r="H60" s="753"/>
      <c r="I60" s="753"/>
      <c r="J60" s="753"/>
      <c r="K60" s="754" t="s">
        <v>407</v>
      </c>
      <c r="L60" s="754"/>
      <c r="M60" s="754"/>
      <c r="N60" s="754"/>
      <c r="O60" s="755" t="s">
        <v>531</v>
      </c>
      <c r="P60" s="755"/>
      <c r="Q60" s="755"/>
      <c r="R60" s="755"/>
      <c r="S60" s="755"/>
      <c r="T60" s="755"/>
      <c r="U60" s="755" t="s">
        <v>531</v>
      </c>
      <c r="V60" s="755"/>
      <c r="W60" s="755"/>
      <c r="X60" s="755"/>
      <c r="Y60" s="755"/>
      <c r="Z60" s="755"/>
      <c r="AA60" s="756" t="s">
        <v>531</v>
      </c>
      <c r="AB60" s="756"/>
      <c r="AC60" s="756"/>
      <c r="AD60" s="756"/>
      <c r="AE60" s="756"/>
      <c r="AF60" s="756"/>
    </row>
    <row r="61" spans="1:32" ht="18.75" thickTop="1" thickBot="1" x14ac:dyDescent="0.35">
      <c r="A61" s="753" t="s">
        <v>349</v>
      </c>
      <c r="B61" s="753"/>
      <c r="C61" s="753"/>
      <c r="D61" s="753"/>
      <c r="E61" s="753"/>
      <c r="F61" s="753"/>
      <c r="G61" s="753"/>
      <c r="H61" s="753"/>
      <c r="I61" s="753"/>
      <c r="J61" s="753"/>
      <c r="K61" s="754" t="s">
        <v>408</v>
      </c>
      <c r="L61" s="754"/>
      <c r="M61" s="754"/>
      <c r="N61" s="754"/>
      <c r="O61" s="755" t="s">
        <v>531</v>
      </c>
      <c r="P61" s="755"/>
      <c r="Q61" s="755"/>
      <c r="R61" s="755"/>
      <c r="S61" s="755"/>
      <c r="T61" s="755"/>
      <c r="U61" s="755" t="s">
        <v>531</v>
      </c>
      <c r="V61" s="755"/>
      <c r="W61" s="755"/>
      <c r="X61" s="755"/>
      <c r="Y61" s="755"/>
      <c r="Z61" s="755"/>
      <c r="AA61" s="756" t="s">
        <v>531</v>
      </c>
      <c r="AB61" s="756"/>
      <c r="AC61" s="756"/>
      <c r="AD61" s="756"/>
      <c r="AE61" s="756"/>
      <c r="AF61" s="756"/>
    </row>
    <row r="62" spans="1:32" ht="33.75" customHeight="1" thickTop="1" thickBot="1" x14ac:dyDescent="0.35">
      <c r="A62" s="753" t="s">
        <v>409</v>
      </c>
      <c r="B62" s="753"/>
      <c r="C62" s="753"/>
      <c r="D62" s="753"/>
      <c r="E62" s="753"/>
      <c r="F62" s="753"/>
      <c r="G62" s="753"/>
      <c r="H62" s="753"/>
      <c r="I62" s="753"/>
      <c r="J62" s="753"/>
      <c r="K62" s="754" t="s">
        <v>410</v>
      </c>
      <c r="L62" s="754"/>
      <c r="M62" s="754"/>
      <c r="N62" s="754"/>
      <c r="O62" s="755" t="s">
        <v>531</v>
      </c>
      <c r="P62" s="755"/>
      <c r="Q62" s="755"/>
      <c r="R62" s="755"/>
      <c r="S62" s="755"/>
      <c r="T62" s="755"/>
      <c r="U62" s="755" t="s">
        <v>531</v>
      </c>
      <c r="V62" s="755"/>
      <c r="W62" s="755"/>
      <c r="X62" s="755"/>
      <c r="Y62" s="755"/>
      <c r="Z62" s="755"/>
      <c r="AA62" s="756" t="s">
        <v>531</v>
      </c>
      <c r="AB62" s="756"/>
      <c r="AC62" s="756"/>
      <c r="AD62" s="756"/>
      <c r="AE62" s="756"/>
      <c r="AF62" s="756"/>
    </row>
    <row r="63" spans="1:32" ht="34.5" customHeight="1" thickTop="1" thickBot="1" x14ac:dyDescent="0.35">
      <c r="A63" s="753" t="s">
        <v>343</v>
      </c>
      <c r="B63" s="753"/>
      <c r="C63" s="753"/>
      <c r="D63" s="753"/>
      <c r="E63" s="753"/>
      <c r="F63" s="753"/>
      <c r="G63" s="753"/>
      <c r="H63" s="753"/>
      <c r="I63" s="753"/>
      <c r="J63" s="753"/>
      <c r="K63" s="754" t="s">
        <v>411</v>
      </c>
      <c r="L63" s="754"/>
      <c r="M63" s="754"/>
      <c r="N63" s="754"/>
      <c r="O63" s="755" t="s">
        <v>531</v>
      </c>
      <c r="P63" s="755"/>
      <c r="Q63" s="755"/>
      <c r="R63" s="755"/>
      <c r="S63" s="755"/>
      <c r="T63" s="755"/>
      <c r="U63" s="755" t="s">
        <v>531</v>
      </c>
      <c r="V63" s="755"/>
      <c r="W63" s="755"/>
      <c r="X63" s="755"/>
      <c r="Y63" s="755"/>
      <c r="Z63" s="755"/>
      <c r="AA63" s="756" t="s">
        <v>531</v>
      </c>
      <c r="AB63" s="756"/>
      <c r="AC63" s="756"/>
      <c r="AD63" s="756"/>
      <c r="AE63" s="756"/>
      <c r="AF63" s="756"/>
    </row>
    <row r="64" spans="1:32" ht="50.25" customHeight="1" thickTop="1" thickBot="1" x14ac:dyDescent="0.35">
      <c r="A64" s="753" t="s">
        <v>345</v>
      </c>
      <c r="B64" s="753"/>
      <c r="C64" s="753"/>
      <c r="D64" s="753"/>
      <c r="E64" s="753"/>
      <c r="F64" s="753"/>
      <c r="G64" s="753"/>
      <c r="H64" s="753"/>
      <c r="I64" s="753"/>
      <c r="J64" s="753"/>
      <c r="K64" s="754" t="s">
        <v>412</v>
      </c>
      <c r="L64" s="754"/>
      <c r="M64" s="754"/>
      <c r="N64" s="754"/>
      <c r="O64" s="755" t="s">
        <v>531</v>
      </c>
      <c r="P64" s="755"/>
      <c r="Q64" s="755"/>
      <c r="R64" s="755"/>
      <c r="S64" s="755"/>
      <c r="T64" s="755"/>
      <c r="U64" s="755" t="s">
        <v>531</v>
      </c>
      <c r="V64" s="755"/>
      <c r="W64" s="755"/>
      <c r="X64" s="755"/>
      <c r="Y64" s="755"/>
      <c r="Z64" s="755"/>
      <c r="AA64" s="756" t="s">
        <v>531</v>
      </c>
      <c r="AB64" s="756"/>
      <c r="AC64" s="756"/>
      <c r="AD64" s="756"/>
      <c r="AE64" s="756"/>
      <c r="AF64" s="756"/>
    </row>
    <row r="65" spans="1:32" ht="39.75" customHeight="1" thickTop="1" thickBot="1" x14ac:dyDescent="0.35">
      <c r="A65" s="753" t="s">
        <v>347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4" t="s">
        <v>413</v>
      </c>
      <c r="L65" s="754"/>
      <c r="M65" s="754"/>
      <c r="N65" s="754"/>
      <c r="O65" s="755" t="s">
        <v>531</v>
      </c>
      <c r="P65" s="755"/>
      <c r="Q65" s="755"/>
      <c r="R65" s="755"/>
      <c r="S65" s="755"/>
      <c r="T65" s="755"/>
      <c r="U65" s="755" t="s">
        <v>531</v>
      </c>
      <c r="V65" s="755"/>
      <c r="W65" s="755"/>
      <c r="X65" s="755"/>
      <c r="Y65" s="755"/>
      <c r="Z65" s="755"/>
      <c r="AA65" s="756" t="s">
        <v>531</v>
      </c>
      <c r="AB65" s="756"/>
      <c r="AC65" s="756"/>
      <c r="AD65" s="756"/>
      <c r="AE65" s="756"/>
      <c r="AF65" s="756"/>
    </row>
    <row r="66" spans="1:32" ht="18.75" thickTop="1" thickBot="1" x14ac:dyDescent="0.35">
      <c r="A66" s="753" t="s">
        <v>349</v>
      </c>
      <c r="B66" s="753"/>
      <c r="C66" s="753"/>
      <c r="D66" s="753"/>
      <c r="E66" s="753"/>
      <c r="F66" s="753"/>
      <c r="G66" s="753"/>
      <c r="H66" s="753"/>
      <c r="I66" s="753"/>
      <c r="J66" s="753"/>
      <c r="K66" s="754" t="s">
        <v>414</v>
      </c>
      <c r="L66" s="754"/>
      <c r="M66" s="754"/>
      <c r="N66" s="754"/>
      <c r="O66" s="755" t="s">
        <v>531</v>
      </c>
      <c r="P66" s="755"/>
      <c r="Q66" s="755"/>
      <c r="R66" s="755"/>
      <c r="S66" s="755"/>
      <c r="T66" s="755"/>
      <c r="U66" s="755" t="s">
        <v>531</v>
      </c>
      <c r="V66" s="755"/>
      <c r="W66" s="755"/>
      <c r="X66" s="755"/>
      <c r="Y66" s="755"/>
      <c r="Z66" s="755"/>
      <c r="AA66" s="756" t="s">
        <v>531</v>
      </c>
      <c r="AB66" s="756"/>
      <c r="AC66" s="756"/>
      <c r="AD66" s="756"/>
      <c r="AE66" s="756"/>
      <c r="AF66" s="756"/>
    </row>
    <row r="67" spans="1:32" ht="53.25" customHeight="1" thickTop="1" thickBot="1" x14ac:dyDescent="0.35">
      <c r="A67" s="753" t="s">
        <v>415</v>
      </c>
      <c r="B67" s="753"/>
      <c r="C67" s="753"/>
      <c r="D67" s="753"/>
      <c r="E67" s="753"/>
      <c r="F67" s="753"/>
      <c r="G67" s="753"/>
      <c r="H67" s="753"/>
      <c r="I67" s="753"/>
      <c r="J67" s="753"/>
      <c r="K67" s="754" t="s">
        <v>416</v>
      </c>
      <c r="L67" s="754"/>
      <c r="M67" s="754"/>
      <c r="N67" s="754"/>
      <c r="O67" s="755">
        <v>1562889015</v>
      </c>
      <c r="P67" s="755"/>
      <c r="Q67" s="755"/>
      <c r="R67" s="755"/>
      <c r="S67" s="755"/>
      <c r="T67" s="755"/>
      <c r="U67" s="755">
        <v>1489838915</v>
      </c>
      <c r="V67" s="755"/>
      <c r="W67" s="755"/>
      <c r="X67" s="755"/>
      <c r="Y67" s="755"/>
      <c r="Z67" s="755"/>
      <c r="AA67" s="757">
        <v>95.33</v>
      </c>
      <c r="AB67" s="756"/>
      <c r="AC67" s="756"/>
      <c r="AD67" s="756"/>
      <c r="AE67" s="756"/>
      <c r="AF67" s="756"/>
    </row>
    <row r="68" spans="1:32" ht="53.25" customHeight="1" thickTop="1" thickBot="1" x14ac:dyDescent="0.35">
      <c r="A68" s="753" t="s">
        <v>417</v>
      </c>
      <c r="B68" s="753"/>
      <c r="C68" s="753"/>
      <c r="D68" s="753"/>
      <c r="E68" s="753"/>
      <c r="F68" s="753"/>
      <c r="G68" s="753"/>
      <c r="H68" s="753"/>
      <c r="I68" s="753"/>
      <c r="J68" s="753"/>
      <c r="K68" s="754" t="s">
        <v>418</v>
      </c>
      <c r="L68" s="754"/>
      <c r="M68" s="754"/>
      <c r="N68" s="754"/>
      <c r="O68" s="755">
        <v>1562889015</v>
      </c>
      <c r="P68" s="755"/>
      <c r="Q68" s="755"/>
      <c r="R68" s="755"/>
      <c r="S68" s="755"/>
      <c r="T68" s="755"/>
      <c r="U68" s="755">
        <v>1489838915</v>
      </c>
      <c r="V68" s="755"/>
      <c r="W68" s="755"/>
      <c r="X68" s="755"/>
      <c r="Y68" s="755"/>
      <c r="Z68" s="755"/>
      <c r="AA68" s="757">
        <v>95.33</v>
      </c>
      <c r="AB68" s="756"/>
      <c r="AC68" s="756"/>
      <c r="AD68" s="756"/>
      <c r="AE68" s="756"/>
      <c r="AF68" s="756"/>
    </row>
    <row r="69" spans="1:32" ht="35.25" customHeight="1" thickTop="1" thickBot="1" x14ac:dyDescent="0.35">
      <c r="A69" s="753" t="s">
        <v>343</v>
      </c>
      <c r="B69" s="753"/>
      <c r="C69" s="753"/>
      <c r="D69" s="753"/>
      <c r="E69" s="753"/>
      <c r="F69" s="753"/>
      <c r="G69" s="753"/>
      <c r="H69" s="753"/>
      <c r="I69" s="753"/>
      <c r="J69" s="753"/>
      <c r="K69" s="754" t="s">
        <v>419</v>
      </c>
      <c r="L69" s="754"/>
      <c r="M69" s="754"/>
      <c r="N69" s="754"/>
      <c r="O69" s="755" t="s">
        <v>531</v>
      </c>
      <c r="P69" s="755"/>
      <c r="Q69" s="755"/>
      <c r="R69" s="755"/>
      <c r="S69" s="755"/>
      <c r="T69" s="755"/>
      <c r="U69" s="755" t="s">
        <v>531</v>
      </c>
      <c r="V69" s="755"/>
      <c r="W69" s="755"/>
      <c r="X69" s="755"/>
      <c r="Y69" s="755"/>
      <c r="Z69" s="755"/>
      <c r="AA69" s="756" t="s">
        <v>531</v>
      </c>
      <c r="AB69" s="756"/>
      <c r="AC69" s="756"/>
      <c r="AD69" s="756"/>
      <c r="AE69" s="756"/>
      <c r="AF69" s="756"/>
    </row>
    <row r="70" spans="1:32" ht="58.5" customHeight="1" thickTop="1" thickBot="1" x14ac:dyDescent="0.35">
      <c r="A70" s="753" t="s">
        <v>345</v>
      </c>
      <c r="B70" s="753"/>
      <c r="C70" s="753"/>
      <c r="D70" s="753"/>
      <c r="E70" s="753"/>
      <c r="F70" s="753"/>
      <c r="G70" s="753"/>
      <c r="H70" s="753"/>
      <c r="I70" s="753"/>
      <c r="J70" s="753"/>
      <c r="K70" s="754" t="s">
        <v>420</v>
      </c>
      <c r="L70" s="754"/>
      <c r="M70" s="754"/>
      <c r="N70" s="754"/>
      <c r="O70" s="755" t="s">
        <v>531</v>
      </c>
      <c r="P70" s="755"/>
      <c r="Q70" s="755"/>
      <c r="R70" s="755"/>
      <c r="S70" s="755"/>
      <c r="T70" s="755"/>
      <c r="U70" s="755" t="s">
        <v>531</v>
      </c>
      <c r="V70" s="755"/>
      <c r="W70" s="755"/>
      <c r="X70" s="755"/>
      <c r="Y70" s="755"/>
      <c r="Z70" s="755"/>
      <c r="AA70" s="756" t="s">
        <v>531</v>
      </c>
      <c r="AB70" s="756"/>
      <c r="AC70" s="756"/>
      <c r="AD70" s="756"/>
      <c r="AE70" s="756"/>
      <c r="AF70" s="756"/>
    </row>
    <row r="71" spans="1:32" ht="33.75" customHeight="1" thickTop="1" thickBot="1" x14ac:dyDescent="0.35">
      <c r="A71" s="753" t="s">
        <v>347</v>
      </c>
      <c r="B71" s="753"/>
      <c r="C71" s="753"/>
      <c r="D71" s="753"/>
      <c r="E71" s="753"/>
      <c r="F71" s="753"/>
      <c r="G71" s="753"/>
      <c r="H71" s="753"/>
      <c r="I71" s="753"/>
      <c r="J71" s="753"/>
      <c r="K71" s="754" t="s">
        <v>421</v>
      </c>
      <c r="L71" s="754"/>
      <c r="M71" s="754"/>
      <c r="N71" s="754"/>
      <c r="O71" s="755">
        <v>1562889015</v>
      </c>
      <c r="P71" s="755"/>
      <c r="Q71" s="755"/>
      <c r="R71" s="755"/>
      <c r="S71" s="755"/>
      <c r="T71" s="755"/>
      <c r="U71" s="755">
        <v>1489838915</v>
      </c>
      <c r="V71" s="755"/>
      <c r="W71" s="755"/>
      <c r="X71" s="755"/>
      <c r="Y71" s="755"/>
      <c r="Z71" s="755"/>
      <c r="AA71" s="757">
        <v>95.33</v>
      </c>
      <c r="AB71" s="756"/>
      <c r="AC71" s="756"/>
      <c r="AD71" s="756"/>
      <c r="AE71" s="756"/>
      <c r="AF71" s="756"/>
    </row>
    <row r="72" spans="1:32" ht="18.75" thickTop="1" thickBot="1" x14ac:dyDescent="0.35">
      <c r="A72" s="753" t="s">
        <v>349</v>
      </c>
      <c r="B72" s="753"/>
      <c r="C72" s="753"/>
      <c r="D72" s="753"/>
      <c r="E72" s="753"/>
      <c r="F72" s="753"/>
      <c r="G72" s="753"/>
      <c r="H72" s="753"/>
      <c r="I72" s="753"/>
      <c r="J72" s="753"/>
      <c r="K72" s="754" t="s">
        <v>422</v>
      </c>
      <c r="L72" s="754"/>
      <c r="M72" s="754"/>
      <c r="N72" s="754"/>
      <c r="O72" s="755" t="s">
        <v>531</v>
      </c>
      <c r="P72" s="755"/>
      <c r="Q72" s="755"/>
      <c r="R72" s="755"/>
      <c r="S72" s="755"/>
      <c r="T72" s="755"/>
      <c r="U72" s="755" t="s">
        <v>531</v>
      </c>
      <c r="V72" s="755"/>
      <c r="W72" s="755"/>
      <c r="X72" s="755"/>
      <c r="Y72" s="755"/>
      <c r="Z72" s="755"/>
      <c r="AA72" s="756" t="s">
        <v>531</v>
      </c>
      <c r="AB72" s="756"/>
      <c r="AC72" s="756"/>
      <c r="AD72" s="756"/>
      <c r="AE72" s="756"/>
      <c r="AF72" s="756"/>
    </row>
    <row r="73" spans="1:32" ht="57.75" customHeight="1" thickTop="1" thickBot="1" x14ac:dyDescent="0.35">
      <c r="A73" s="753" t="s">
        <v>423</v>
      </c>
      <c r="B73" s="753"/>
      <c r="C73" s="753"/>
      <c r="D73" s="753"/>
      <c r="E73" s="753"/>
      <c r="F73" s="753"/>
      <c r="G73" s="753"/>
      <c r="H73" s="753"/>
      <c r="I73" s="753"/>
      <c r="J73" s="753"/>
      <c r="K73" s="754" t="s">
        <v>424</v>
      </c>
      <c r="L73" s="754"/>
      <c r="M73" s="754"/>
      <c r="N73" s="754"/>
      <c r="O73" s="755" t="s">
        <v>531</v>
      </c>
      <c r="P73" s="755"/>
      <c r="Q73" s="755"/>
      <c r="R73" s="755"/>
      <c r="S73" s="755"/>
      <c r="T73" s="755"/>
      <c r="U73" s="755" t="s">
        <v>531</v>
      </c>
      <c r="V73" s="755"/>
      <c r="W73" s="755"/>
      <c r="X73" s="755"/>
      <c r="Y73" s="755"/>
      <c r="Z73" s="755"/>
      <c r="AA73" s="756" t="s">
        <v>531</v>
      </c>
      <c r="AB73" s="756"/>
      <c r="AC73" s="756"/>
      <c r="AD73" s="756"/>
      <c r="AE73" s="756"/>
      <c r="AF73" s="756"/>
    </row>
    <row r="74" spans="1:32" ht="38.25" customHeight="1" thickTop="1" thickBot="1" x14ac:dyDescent="0.35">
      <c r="A74" s="753" t="s">
        <v>343</v>
      </c>
      <c r="B74" s="753"/>
      <c r="C74" s="753"/>
      <c r="D74" s="753"/>
      <c r="E74" s="753"/>
      <c r="F74" s="753"/>
      <c r="G74" s="753"/>
      <c r="H74" s="753"/>
      <c r="I74" s="753"/>
      <c r="J74" s="753"/>
      <c r="K74" s="754" t="s">
        <v>425</v>
      </c>
      <c r="L74" s="754"/>
      <c r="M74" s="754"/>
      <c r="N74" s="754"/>
      <c r="O74" s="755" t="s">
        <v>531</v>
      </c>
      <c r="P74" s="755"/>
      <c r="Q74" s="755"/>
      <c r="R74" s="755"/>
      <c r="S74" s="755"/>
      <c r="T74" s="755"/>
      <c r="U74" s="755" t="s">
        <v>531</v>
      </c>
      <c r="V74" s="755"/>
      <c r="W74" s="755"/>
      <c r="X74" s="755"/>
      <c r="Y74" s="755"/>
      <c r="Z74" s="755"/>
      <c r="AA74" s="756" t="s">
        <v>531</v>
      </c>
      <c r="AB74" s="756"/>
      <c r="AC74" s="756"/>
      <c r="AD74" s="756"/>
      <c r="AE74" s="756"/>
      <c r="AF74" s="756"/>
    </row>
    <row r="75" spans="1:32" ht="52.5" customHeight="1" thickTop="1" thickBot="1" x14ac:dyDescent="0.35">
      <c r="A75" s="753" t="s">
        <v>345</v>
      </c>
      <c r="B75" s="753"/>
      <c r="C75" s="753"/>
      <c r="D75" s="753"/>
      <c r="E75" s="753"/>
      <c r="F75" s="753"/>
      <c r="G75" s="753"/>
      <c r="H75" s="753"/>
      <c r="I75" s="753"/>
      <c r="J75" s="753"/>
      <c r="K75" s="754" t="s">
        <v>426</v>
      </c>
      <c r="L75" s="754"/>
      <c r="M75" s="754"/>
      <c r="N75" s="754"/>
      <c r="O75" s="755" t="s">
        <v>531</v>
      </c>
      <c r="P75" s="755"/>
      <c r="Q75" s="755"/>
      <c r="R75" s="755"/>
      <c r="S75" s="755"/>
      <c r="T75" s="755"/>
      <c r="U75" s="755" t="s">
        <v>531</v>
      </c>
      <c r="V75" s="755"/>
      <c r="W75" s="755"/>
      <c r="X75" s="755"/>
      <c r="Y75" s="755"/>
      <c r="Z75" s="755"/>
      <c r="AA75" s="756" t="s">
        <v>531</v>
      </c>
      <c r="AB75" s="756"/>
      <c r="AC75" s="756"/>
      <c r="AD75" s="756"/>
      <c r="AE75" s="756"/>
      <c r="AF75" s="756"/>
    </row>
    <row r="76" spans="1:32" ht="39" customHeight="1" thickTop="1" thickBot="1" x14ac:dyDescent="0.35">
      <c r="A76" s="753" t="s">
        <v>347</v>
      </c>
      <c r="B76" s="753"/>
      <c r="C76" s="753"/>
      <c r="D76" s="753"/>
      <c r="E76" s="753"/>
      <c r="F76" s="753"/>
      <c r="G76" s="753"/>
      <c r="H76" s="753"/>
      <c r="I76" s="753"/>
      <c r="J76" s="753"/>
      <c r="K76" s="754" t="s">
        <v>427</v>
      </c>
      <c r="L76" s="754"/>
      <c r="M76" s="754"/>
      <c r="N76" s="754"/>
      <c r="O76" s="755" t="s">
        <v>531</v>
      </c>
      <c r="P76" s="755"/>
      <c r="Q76" s="755"/>
      <c r="R76" s="755"/>
      <c r="S76" s="755"/>
      <c r="T76" s="755"/>
      <c r="U76" s="755" t="s">
        <v>531</v>
      </c>
      <c r="V76" s="755"/>
      <c r="W76" s="755"/>
      <c r="X76" s="755"/>
      <c r="Y76" s="755"/>
      <c r="Z76" s="755"/>
      <c r="AA76" s="756" t="s">
        <v>531</v>
      </c>
      <c r="AB76" s="756"/>
      <c r="AC76" s="756"/>
      <c r="AD76" s="756"/>
      <c r="AE76" s="756"/>
      <c r="AF76" s="756"/>
    </row>
    <row r="77" spans="1:32" ht="18.75" thickTop="1" thickBot="1" x14ac:dyDescent="0.35">
      <c r="A77" s="753" t="s">
        <v>349</v>
      </c>
      <c r="B77" s="753"/>
      <c r="C77" s="753"/>
      <c r="D77" s="753"/>
      <c r="E77" s="753"/>
      <c r="F77" s="753"/>
      <c r="G77" s="753"/>
      <c r="H77" s="753"/>
      <c r="I77" s="753"/>
      <c r="J77" s="753"/>
      <c r="K77" s="754" t="s">
        <v>428</v>
      </c>
      <c r="L77" s="754"/>
      <c r="M77" s="754"/>
      <c r="N77" s="754"/>
      <c r="O77" s="755" t="s">
        <v>531</v>
      </c>
      <c r="P77" s="755"/>
      <c r="Q77" s="755"/>
      <c r="R77" s="755"/>
      <c r="S77" s="755"/>
      <c r="T77" s="755"/>
      <c r="U77" s="755" t="s">
        <v>531</v>
      </c>
      <c r="V77" s="755"/>
      <c r="W77" s="755"/>
      <c r="X77" s="755"/>
      <c r="Y77" s="755"/>
      <c r="Z77" s="755"/>
      <c r="AA77" s="756" t="s">
        <v>531</v>
      </c>
      <c r="AB77" s="756"/>
      <c r="AC77" s="756"/>
      <c r="AD77" s="756"/>
      <c r="AE77" s="756"/>
      <c r="AF77" s="756"/>
    </row>
    <row r="78" spans="1:32" ht="41.25" customHeight="1" thickTop="1" thickBot="1" x14ac:dyDescent="0.35">
      <c r="A78" s="753" t="s">
        <v>429</v>
      </c>
      <c r="B78" s="753"/>
      <c r="C78" s="753"/>
      <c r="D78" s="753"/>
      <c r="E78" s="753"/>
      <c r="F78" s="753"/>
      <c r="G78" s="753"/>
      <c r="H78" s="753"/>
      <c r="I78" s="753"/>
      <c r="J78" s="753"/>
      <c r="K78" s="754" t="s">
        <v>430</v>
      </c>
      <c r="L78" s="754"/>
      <c r="M78" s="754"/>
      <c r="N78" s="754"/>
      <c r="O78" s="755" t="s">
        <v>531</v>
      </c>
      <c r="P78" s="755"/>
      <c r="Q78" s="755"/>
      <c r="R78" s="755"/>
      <c r="S78" s="755"/>
      <c r="T78" s="755"/>
      <c r="U78" s="755">
        <v>1380000</v>
      </c>
      <c r="V78" s="755"/>
      <c r="W78" s="755"/>
      <c r="X78" s="755"/>
      <c r="Y78" s="755"/>
      <c r="Z78" s="755"/>
      <c r="AA78" s="756" t="s">
        <v>531</v>
      </c>
      <c r="AB78" s="756"/>
      <c r="AC78" s="756"/>
      <c r="AD78" s="756"/>
      <c r="AE78" s="756"/>
      <c r="AF78" s="756"/>
    </row>
    <row r="79" spans="1:32" ht="18.75" thickTop="1" thickBot="1" x14ac:dyDescent="0.35">
      <c r="A79" s="753" t="s">
        <v>431</v>
      </c>
      <c r="B79" s="753"/>
      <c r="C79" s="753"/>
      <c r="D79" s="753"/>
      <c r="E79" s="753"/>
      <c r="F79" s="753"/>
      <c r="G79" s="753"/>
      <c r="H79" s="753"/>
      <c r="I79" s="753"/>
      <c r="J79" s="753"/>
      <c r="K79" s="754" t="s">
        <v>432</v>
      </c>
      <c r="L79" s="754"/>
      <c r="M79" s="754"/>
      <c r="N79" s="754"/>
      <c r="O79" s="755" t="s">
        <v>531</v>
      </c>
      <c r="P79" s="755"/>
      <c r="Q79" s="755"/>
      <c r="R79" s="755"/>
      <c r="S79" s="755"/>
      <c r="T79" s="755"/>
      <c r="U79" s="755">
        <v>1380000</v>
      </c>
      <c r="V79" s="755"/>
      <c r="W79" s="755"/>
      <c r="X79" s="755"/>
      <c r="Y79" s="755"/>
      <c r="Z79" s="755"/>
      <c r="AA79" s="756" t="s">
        <v>531</v>
      </c>
      <c r="AB79" s="756"/>
      <c r="AC79" s="756"/>
      <c r="AD79" s="756"/>
      <c r="AE79" s="756"/>
      <c r="AF79" s="756"/>
    </row>
    <row r="80" spans="1:32" ht="18.75" thickTop="1" thickBot="1" x14ac:dyDescent="0.35">
      <c r="A80" s="753" t="s">
        <v>433</v>
      </c>
      <c r="B80" s="753"/>
      <c r="C80" s="753"/>
      <c r="D80" s="753"/>
      <c r="E80" s="753"/>
      <c r="F80" s="753"/>
      <c r="G80" s="753"/>
      <c r="H80" s="753"/>
      <c r="I80" s="753"/>
      <c r="J80" s="753"/>
      <c r="K80" s="754" t="s">
        <v>434</v>
      </c>
      <c r="L80" s="754"/>
      <c r="M80" s="754"/>
      <c r="N80" s="754"/>
      <c r="O80" s="755" t="s">
        <v>531</v>
      </c>
      <c r="P80" s="755"/>
      <c r="Q80" s="755"/>
      <c r="R80" s="755"/>
      <c r="S80" s="755"/>
      <c r="T80" s="755"/>
      <c r="U80" s="755" t="s">
        <v>531</v>
      </c>
      <c r="V80" s="755"/>
      <c r="W80" s="755"/>
      <c r="X80" s="755"/>
      <c r="Y80" s="755"/>
      <c r="Z80" s="755"/>
      <c r="AA80" s="756" t="s">
        <v>531</v>
      </c>
      <c r="AB80" s="756"/>
      <c r="AC80" s="756"/>
      <c r="AD80" s="756"/>
      <c r="AE80" s="756"/>
      <c r="AF80" s="756"/>
    </row>
    <row r="81" spans="1:32" ht="18.75" thickTop="1" thickBot="1" x14ac:dyDescent="0.35">
      <c r="A81" s="753" t="s">
        <v>435</v>
      </c>
      <c r="B81" s="753"/>
      <c r="C81" s="753"/>
      <c r="D81" s="753"/>
      <c r="E81" s="753"/>
      <c r="F81" s="753"/>
      <c r="G81" s="753"/>
      <c r="H81" s="753"/>
      <c r="I81" s="753"/>
      <c r="J81" s="753"/>
      <c r="K81" s="754" t="s">
        <v>436</v>
      </c>
      <c r="L81" s="754"/>
      <c r="M81" s="754"/>
      <c r="N81" s="754"/>
      <c r="O81" s="755">
        <v>1053160583</v>
      </c>
      <c r="P81" s="755"/>
      <c r="Q81" s="755"/>
      <c r="R81" s="755"/>
      <c r="S81" s="755"/>
      <c r="T81" s="755"/>
      <c r="U81" s="755">
        <v>358245948</v>
      </c>
      <c r="V81" s="755"/>
      <c r="W81" s="755"/>
      <c r="X81" s="755"/>
      <c r="Y81" s="755"/>
      <c r="Z81" s="755"/>
      <c r="AA81" s="757">
        <v>34.020000000000003</v>
      </c>
      <c r="AB81" s="756"/>
      <c r="AC81" s="756"/>
      <c r="AD81" s="756"/>
      <c r="AE81" s="756"/>
      <c r="AF81" s="756"/>
    </row>
    <row r="82" spans="1:32" ht="18.75" thickTop="1" thickBot="1" x14ac:dyDescent="0.35">
      <c r="A82" s="753" t="s">
        <v>437</v>
      </c>
      <c r="B82" s="753"/>
      <c r="C82" s="753"/>
      <c r="D82" s="753"/>
      <c r="E82" s="753"/>
      <c r="F82" s="753"/>
      <c r="G82" s="753"/>
      <c r="H82" s="753"/>
      <c r="I82" s="753"/>
      <c r="J82" s="753"/>
      <c r="K82" s="754" t="s">
        <v>438</v>
      </c>
      <c r="L82" s="754"/>
      <c r="M82" s="754"/>
      <c r="N82" s="754"/>
      <c r="O82" s="755" t="s">
        <v>531</v>
      </c>
      <c r="P82" s="755"/>
      <c r="Q82" s="755"/>
      <c r="R82" s="755"/>
      <c r="S82" s="755"/>
      <c r="T82" s="755"/>
      <c r="U82" s="755" t="s">
        <v>531</v>
      </c>
      <c r="V82" s="755"/>
      <c r="W82" s="755"/>
      <c r="X82" s="755"/>
      <c r="Y82" s="755"/>
      <c r="Z82" s="755"/>
      <c r="AA82" s="756" t="s">
        <v>531</v>
      </c>
      <c r="AB82" s="756"/>
      <c r="AC82" s="756"/>
      <c r="AD82" s="756"/>
      <c r="AE82" s="756"/>
      <c r="AF82" s="756"/>
    </row>
    <row r="83" spans="1:32" ht="32.25" customHeight="1" thickTop="1" thickBot="1" x14ac:dyDescent="0.35">
      <c r="A83" s="753" t="s">
        <v>439</v>
      </c>
      <c r="B83" s="753"/>
      <c r="C83" s="753"/>
      <c r="D83" s="753"/>
      <c r="E83" s="753"/>
      <c r="F83" s="753"/>
      <c r="G83" s="753"/>
      <c r="H83" s="753"/>
      <c r="I83" s="753"/>
      <c r="J83" s="753"/>
      <c r="K83" s="754" t="s">
        <v>440</v>
      </c>
      <c r="L83" s="754"/>
      <c r="M83" s="754"/>
      <c r="N83" s="754"/>
      <c r="O83" s="755">
        <v>195050</v>
      </c>
      <c r="P83" s="755"/>
      <c r="Q83" s="755"/>
      <c r="R83" s="755"/>
      <c r="S83" s="755"/>
      <c r="T83" s="755"/>
      <c r="U83" s="755">
        <v>190280</v>
      </c>
      <c r="V83" s="755"/>
      <c r="W83" s="755"/>
      <c r="X83" s="755"/>
      <c r="Y83" s="755"/>
      <c r="Z83" s="755"/>
      <c r="AA83" s="757">
        <v>97.55</v>
      </c>
      <c r="AB83" s="756"/>
      <c r="AC83" s="756"/>
      <c r="AD83" s="756"/>
      <c r="AE83" s="756"/>
      <c r="AF83" s="756"/>
    </row>
    <row r="84" spans="1:32" ht="18.75" thickTop="1" thickBot="1" x14ac:dyDescent="0.35">
      <c r="A84" s="753" t="s">
        <v>441</v>
      </c>
      <c r="B84" s="753"/>
      <c r="C84" s="753"/>
      <c r="D84" s="753"/>
      <c r="E84" s="753"/>
      <c r="F84" s="753"/>
      <c r="G84" s="753"/>
      <c r="H84" s="753"/>
      <c r="I84" s="753"/>
      <c r="J84" s="753"/>
      <c r="K84" s="754" t="s">
        <v>442</v>
      </c>
      <c r="L84" s="754"/>
      <c r="M84" s="754"/>
      <c r="N84" s="754"/>
      <c r="O84" s="755">
        <v>1052885941</v>
      </c>
      <c r="P84" s="755"/>
      <c r="Q84" s="755"/>
      <c r="R84" s="755"/>
      <c r="S84" s="755"/>
      <c r="T84" s="755"/>
      <c r="U84" s="755">
        <v>357976076</v>
      </c>
      <c r="V84" s="755"/>
      <c r="W84" s="755"/>
      <c r="X84" s="755"/>
      <c r="Y84" s="755"/>
      <c r="Z84" s="755"/>
      <c r="AA84" s="757">
        <v>34</v>
      </c>
      <c r="AB84" s="756"/>
      <c r="AC84" s="756"/>
      <c r="AD84" s="756"/>
      <c r="AE84" s="756"/>
      <c r="AF84" s="756"/>
    </row>
    <row r="85" spans="1:32" ht="18.75" thickTop="1" thickBot="1" x14ac:dyDescent="0.35">
      <c r="A85" s="753" t="s">
        <v>443</v>
      </c>
      <c r="B85" s="753"/>
      <c r="C85" s="753"/>
      <c r="D85" s="753"/>
      <c r="E85" s="753"/>
      <c r="F85" s="753"/>
      <c r="G85" s="753"/>
      <c r="H85" s="753"/>
      <c r="I85" s="753"/>
      <c r="J85" s="753"/>
      <c r="K85" s="754" t="s">
        <v>444</v>
      </c>
      <c r="L85" s="754"/>
      <c r="M85" s="754"/>
      <c r="N85" s="754"/>
      <c r="O85" s="755">
        <v>79592</v>
      </c>
      <c r="P85" s="755"/>
      <c r="Q85" s="755"/>
      <c r="R85" s="755"/>
      <c r="S85" s="755"/>
      <c r="T85" s="755"/>
      <c r="U85" s="755">
        <v>79592</v>
      </c>
      <c r="V85" s="755"/>
      <c r="W85" s="755"/>
      <c r="X85" s="755"/>
      <c r="Y85" s="755"/>
      <c r="Z85" s="755"/>
      <c r="AA85" s="757">
        <v>100</v>
      </c>
      <c r="AB85" s="756"/>
      <c r="AC85" s="756"/>
      <c r="AD85" s="756"/>
      <c r="AE85" s="756"/>
      <c r="AF85" s="756"/>
    </row>
    <row r="86" spans="1:32" ht="18.75" thickTop="1" thickBot="1" x14ac:dyDescent="0.35">
      <c r="A86" s="753" t="s">
        <v>445</v>
      </c>
      <c r="B86" s="753"/>
      <c r="C86" s="753"/>
      <c r="D86" s="753"/>
      <c r="E86" s="753"/>
      <c r="F86" s="753"/>
      <c r="G86" s="753"/>
      <c r="H86" s="753"/>
      <c r="I86" s="753"/>
      <c r="J86" s="753"/>
      <c r="K86" s="754" t="s">
        <v>446</v>
      </c>
      <c r="L86" s="754"/>
      <c r="M86" s="754"/>
      <c r="N86" s="754"/>
      <c r="O86" s="755">
        <v>170296337</v>
      </c>
      <c r="P86" s="755"/>
      <c r="Q86" s="755"/>
      <c r="R86" s="755"/>
      <c r="S86" s="755"/>
      <c r="T86" s="755"/>
      <c r="U86" s="755">
        <v>211956711</v>
      </c>
      <c r="V86" s="755"/>
      <c r="W86" s="755"/>
      <c r="X86" s="755"/>
      <c r="Y86" s="755"/>
      <c r="Z86" s="755"/>
      <c r="AA86" s="757">
        <v>124.46</v>
      </c>
      <c r="AB86" s="756"/>
      <c r="AC86" s="756"/>
      <c r="AD86" s="756"/>
      <c r="AE86" s="756"/>
      <c r="AF86" s="756"/>
    </row>
    <row r="87" spans="1:32" ht="36" customHeight="1" thickTop="1" thickBot="1" x14ac:dyDescent="0.35">
      <c r="A87" s="753" t="s">
        <v>447</v>
      </c>
      <c r="B87" s="753"/>
      <c r="C87" s="753"/>
      <c r="D87" s="753"/>
      <c r="E87" s="753"/>
      <c r="F87" s="753"/>
      <c r="G87" s="753"/>
      <c r="H87" s="753"/>
      <c r="I87" s="753"/>
      <c r="J87" s="753"/>
      <c r="K87" s="754" t="s">
        <v>448</v>
      </c>
      <c r="L87" s="754"/>
      <c r="M87" s="754"/>
      <c r="N87" s="754"/>
      <c r="O87" s="755">
        <v>17257053</v>
      </c>
      <c r="P87" s="755"/>
      <c r="Q87" s="755"/>
      <c r="R87" s="755"/>
      <c r="S87" s="755"/>
      <c r="T87" s="755"/>
      <c r="U87" s="755">
        <v>27979024</v>
      </c>
      <c r="V87" s="755"/>
      <c r="W87" s="755"/>
      <c r="X87" s="755"/>
      <c r="Y87" s="755"/>
      <c r="Z87" s="755"/>
      <c r="AA87" s="757">
        <v>162.13</v>
      </c>
      <c r="AB87" s="756"/>
      <c r="AC87" s="756"/>
      <c r="AD87" s="756"/>
      <c r="AE87" s="756"/>
      <c r="AF87" s="756"/>
    </row>
    <row r="88" spans="1:32" ht="41.25" customHeight="1" thickTop="1" thickBot="1" x14ac:dyDescent="0.35">
      <c r="A88" s="753" t="s">
        <v>449</v>
      </c>
      <c r="B88" s="753"/>
      <c r="C88" s="753"/>
      <c r="D88" s="753"/>
      <c r="E88" s="753"/>
      <c r="F88" s="753"/>
      <c r="G88" s="753"/>
      <c r="H88" s="753"/>
      <c r="I88" s="753"/>
      <c r="J88" s="753"/>
      <c r="K88" s="754" t="s">
        <v>450</v>
      </c>
      <c r="L88" s="754"/>
      <c r="M88" s="754"/>
      <c r="N88" s="754"/>
      <c r="O88" s="755">
        <v>116734259</v>
      </c>
      <c r="P88" s="755"/>
      <c r="Q88" s="755"/>
      <c r="R88" s="755"/>
      <c r="S88" s="755"/>
      <c r="T88" s="755"/>
      <c r="U88" s="755">
        <v>160154647</v>
      </c>
      <c r="V88" s="755"/>
      <c r="W88" s="755"/>
      <c r="X88" s="755"/>
      <c r="Y88" s="755"/>
      <c r="Z88" s="755"/>
      <c r="AA88" s="757">
        <v>137.19999999999999</v>
      </c>
      <c r="AB88" s="756"/>
      <c r="AC88" s="756"/>
      <c r="AD88" s="756"/>
      <c r="AE88" s="756"/>
      <c r="AF88" s="756"/>
    </row>
    <row r="89" spans="1:32" ht="42" customHeight="1" thickTop="1" thickBot="1" x14ac:dyDescent="0.35">
      <c r="A89" s="753" t="s">
        <v>451</v>
      </c>
      <c r="B89" s="753"/>
      <c r="C89" s="753"/>
      <c r="D89" s="753"/>
      <c r="E89" s="753"/>
      <c r="F89" s="753"/>
      <c r="G89" s="753"/>
      <c r="H89" s="753"/>
      <c r="I89" s="753"/>
      <c r="J89" s="753"/>
      <c r="K89" s="754" t="s">
        <v>452</v>
      </c>
      <c r="L89" s="754"/>
      <c r="M89" s="754"/>
      <c r="N89" s="754"/>
      <c r="O89" s="755">
        <v>36305025</v>
      </c>
      <c r="P89" s="755"/>
      <c r="Q89" s="755"/>
      <c r="R89" s="755"/>
      <c r="S89" s="755"/>
      <c r="T89" s="755"/>
      <c r="U89" s="755">
        <v>23823040</v>
      </c>
      <c r="V89" s="755"/>
      <c r="W89" s="755"/>
      <c r="X89" s="755"/>
      <c r="Y89" s="755"/>
      <c r="Z89" s="755"/>
      <c r="AA89" s="757">
        <v>65.62</v>
      </c>
      <c r="AB89" s="756"/>
      <c r="AC89" s="756"/>
      <c r="AD89" s="756"/>
      <c r="AE89" s="756"/>
      <c r="AF89" s="756"/>
    </row>
    <row r="90" spans="1:32" ht="34.5" customHeight="1" thickTop="1" thickBot="1" x14ac:dyDescent="0.35">
      <c r="A90" s="753" t="s">
        <v>453</v>
      </c>
      <c r="B90" s="753"/>
      <c r="C90" s="753"/>
      <c r="D90" s="753"/>
      <c r="E90" s="753"/>
      <c r="F90" s="753"/>
      <c r="G90" s="753"/>
      <c r="H90" s="753"/>
      <c r="I90" s="753"/>
      <c r="J90" s="753"/>
      <c r="K90" s="754" t="s">
        <v>454</v>
      </c>
      <c r="L90" s="754"/>
      <c r="M90" s="754"/>
      <c r="N90" s="754"/>
      <c r="O90" s="755">
        <v>21778083</v>
      </c>
      <c r="P90" s="755"/>
      <c r="Q90" s="755"/>
      <c r="R90" s="755"/>
      <c r="S90" s="755"/>
      <c r="T90" s="755"/>
      <c r="U90" s="755">
        <v>24000</v>
      </c>
      <c r="V90" s="755"/>
      <c r="W90" s="755"/>
      <c r="X90" s="755"/>
      <c r="Y90" s="755"/>
      <c r="Z90" s="755"/>
      <c r="AA90" s="757">
        <v>0.11</v>
      </c>
      <c r="AB90" s="756"/>
      <c r="AC90" s="756"/>
      <c r="AD90" s="756"/>
      <c r="AE90" s="756"/>
      <c r="AF90" s="756"/>
    </row>
    <row r="91" spans="1:32" ht="36.75" customHeight="1" thickTop="1" thickBot="1" x14ac:dyDescent="0.35">
      <c r="A91" s="753" t="s">
        <v>455</v>
      </c>
      <c r="B91" s="753"/>
      <c r="C91" s="753"/>
      <c r="D91" s="753"/>
      <c r="E91" s="753"/>
      <c r="F91" s="753"/>
      <c r="G91" s="753"/>
      <c r="H91" s="753"/>
      <c r="I91" s="753"/>
      <c r="J91" s="753"/>
      <c r="K91" s="754" t="s">
        <v>456</v>
      </c>
      <c r="L91" s="754"/>
      <c r="M91" s="754"/>
      <c r="N91" s="754"/>
      <c r="O91" s="755">
        <v>884287</v>
      </c>
      <c r="P91" s="755"/>
      <c r="Q91" s="755"/>
      <c r="R91" s="755"/>
      <c r="S91" s="755"/>
      <c r="T91" s="755"/>
      <c r="U91" s="755"/>
      <c r="V91" s="755"/>
      <c r="W91" s="755"/>
      <c r="X91" s="755"/>
      <c r="Y91" s="755"/>
      <c r="Z91" s="755"/>
      <c r="AA91" s="756"/>
      <c r="AB91" s="756"/>
      <c r="AC91" s="756"/>
      <c r="AD91" s="756"/>
      <c r="AE91" s="756"/>
      <c r="AF91" s="756"/>
    </row>
    <row r="92" spans="1:32" ht="18.75" thickTop="1" thickBot="1" x14ac:dyDescent="0.35">
      <c r="A92" s="753" t="s">
        <v>220</v>
      </c>
      <c r="B92" s="753"/>
      <c r="C92" s="753"/>
      <c r="D92" s="753"/>
      <c r="E92" s="753"/>
      <c r="F92" s="753"/>
      <c r="G92" s="753"/>
      <c r="H92" s="753"/>
      <c r="I92" s="753"/>
      <c r="J92" s="753"/>
      <c r="K92" s="754" t="s">
        <v>457</v>
      </c>
      <c r="L92" s="754"/>
      <c r="M92" s="754"/>
      <c r="N92" s="754"/>
      <c r="O92" s="755">
        <v>4451083893</v>
      </c>
      <c r="P92" s="755"/>
      <c r="Q92" s="755"/>
      <c r="R92" s="755"/>
      <c r="S92" s="755"/>
      <c r="T92" s="755"/>
      <c r="U92" s="755">
        <v>3968923063</v>
      </c>
      <c r="V92" s="755"/>
      <c r="W92" s="755"/>
      <c r="X92" s="755"/>
      <c r="Y92" s="755"/>
      <c r="Z92" s="755"/>
      <c r="AA92" s="757">
        <v>89.17</v>
      </c>
      <c r="AB92" s="756"/>
      <c r="AC92" s="756"/>
      <c r="AD92" s="756"/>
      <c r="AE92" s="756"/>
      <c r="AF92" s="756"/>
    </row>
    <row r="93" spans="1:32" ht="18.75" thickTop="1" thickBot="1" x14ac:dyDescent="0.35">
      <c r="A93" s="753" t="s">
        <v>336</v>
      </c>
      <c r="B93" s="753"/>
      <c r="C93" s="753"/>
      <c r="D93" s="753"/>
      <c r="E93" s="753"/>
      <c r="F93" s="753"/>
      <c r="G93" s="753"/>
      <c r="H93" s="753"/>
      <c r="I93" s="753"/>
      <c r="J93" s="753"/>
      <c r="K93" s="754" t="s">
        <v>336</v>
      </c>
      <c r="L93" s="754"/>
      <c r="M93" s="754"/>
      <c r="N93" s="754"/>
      <c r="O93" s="755" t="s">
        <v>336</v>
      </c>
      <c r="P93" s="755"/>
      <c r="Q93" s="755"/>
      <c r="R93" s="755"/>
      <c r="S93" s="755"/>
      <c r="T93" s="755"/>
      <c r="U93" s="755" t="s">
        <v>336</v>
      </c>
      <c r="V93" s="755"/>
      <c r="W93" s="755"/>
      <c r="X93" s="755"/>
      <c r="Y93" s="755"/>
      <c r="Z93" s="755"/>
      <c r="AA93" s="756" t="s">
        <v>336</v>
      </c>
      <c r="AB93" s="756"/>
      <c r="AC93" s="756"/>
      <c r="AD93" s="756"/>
      <c r="AE93" s="756"/>
      <c r="AF93" s="756"/>
    </row>
    <row r="94" spans="1:32" ht="18.75" thickTop="1" thickBot="1" x14ac:dyDescent="0.35">
      <c r="A94" s="753" t="s">
        <v>458</v>
      </c>
      <c r="B94" s="753"/>
      <c r="C94" s="753"/>
      <c r="D94" s="753"/>
      <c r="E94" s="753"/>
      <c r="F94" s="753"/>
      <c r="G94" s="753"/>
      <c r="H94" s="753"/>
      <c r="I94" s="753"/>
      <c r="J94" s="753"/>
      <c r="K94" s="754" t="s">
        <v>336</v>
      </c>
      <c r="L94" s="754"/>
      <c r="M94" s="754"/>
      <c r="N94" s="754"/>
      <c r="O94" s="755" t="s">
        <v>336</v>
      </c>
      <c r="P94" s="755"/>
      <c r="Q94" s="755"/>
      <c r="R94" s="755"/>
      <c r="S94" s="755"/>
      <c r="T94" s="755"/>
      <c r="U94" s="755" t="s">
        <v>336</v>
      </c>
      <c r="V94" s="755"/>
      <c r="W94" s="755"/>
      <c r="X94" s="755"/>
      <c r="Y94" s="755"/>
      <c r="Z94" s="755"/>
      <c r="AA94" s="756" t="s">
        <v>336</v>
      </c>
      <c r="AB94" s="756"/>
      <c r="AC94" s="756"/>
      <c r="AD94" s="756"/>
      <c r="AE94" s="756"/>
      <c r="AF94" s="756"/>
    </row>
    <row r="95" spans="1:32" ht="18.75" thickTop="1" thickBot="1" x14ac:dyDescent="0.35">
      <c r="A95" s="753" t="s">
        <v>459</v>
      </c>
      <c r="B95" s="753"/>
      <c r="C95" s="753"/>
      <c r="D95" s="753"/>
      <c r="E95" s="753"/>
      <c r="F95" s="753"/>
      <c r="G95" s="753"/>
      <c r="H95" s="753"/>
      <c r="I95" s="753"/>
      <c r="J95" s="753"/>
      <c r="K95" s="754" t="s">
        <v>460</v>
      </c>
      <c r="L95" s="754"/>
      <c r="M95" s="754"/>
      <c r="N95" s="754"/>
      <c r="O95" s="755">
        <v>2290640238</v>
      </c>
      <c r="P95" s="755"/>
      <c r="Q95" s="755"/>
      <c r="R95" s="755"/>
      <c r="S95" s="755"/>
      <c r="T95" s="755"/>
      <c r="U95" s="755">
        <v>2435033310</v>
      </c>
      <c r="V95" s="755"/>
      <c r="W95" s="755"/>
      <c r="X95" s="755"/>
      <c r="Y95" s="755"/>
      <c r="Z95" s="755"/>
      <c r="AA95" s="757">
        <v>106.3</v>
      </c>
      <c r="AB95" s="756"/>
      <c r="AC95" s="756"/>
      <c r="AD95" s="756"/>
      <c r="AE95" s="756"/>
      <c r="AF95" s="756"/>
    </row>
    <row r="96" spans="1:32" ht="36.75" customHeight="1" thickTop="1" thickBot="1" x14ac:dyDescent="0.35">
      <c r="A96" s="753" t="s">
        <v>461</v>
      </c>
      <c r="B96" s="753"/>
      <c r="C96" s="753"/>
      <c r="D96" s="753"/>
      <c r="E96" s="753"/>
      <c r="F96" s="753"/>
      <c r="G96" s="753"/>
      <c r="H96" s="753"/>
      <c r="I96" s="753"/>
      <c r="J96" s="753"/>
      <c r="K96" s="754" t="s">
        <v>462</v>
      </c>
      <c r="L96" s="754"/>
      <c r="M96" s="754"/>
      <c r="N96" s="754"/>
      <c r="O96" s="755">
        <v>1852953736</v>
      </c>
      <c r="P96" s="755"/>
      <c r="Q96" s="755"/>
      <c r="R96" s="755"/>
      <c r="S96" s="755"/>
      <c r="T96" s="755"/>
      <c r="U96" s="755">
        <v>1852953736</v>
      </c>
      <c r="V96" s="755"/>
      <c r="W96" s="755"/>
      <c r="X96" s="755"/>
      <c r="Y96" s="755"/>
      <c r="Z96" s="755"/>
      <c r="AA96" s="757">
        <v>100</v>
      </c>
      <c r="AB96" s="756"/>
      <c r="AC96" s="756"/>
      <c r="AD96" s="756"/>
      <c r="AE96" s="756"/>
      <c r="AF96" s="756"/>
    </row>
    <row r="97" spans="1:32" ht="18.75" thickTop="1" thickBot="1" x14ac:dyDescent="0.35">
      <c r="A97" s="753" t="s">
        <v>463</v>
      </c>
      <c r="B97" s="753"/>
      <c r="C97" s="753"/>
      <c r="D97" s="753"/>
      <c r="E97" s="753"/>
      <c r="F97" s="753"/>
      <c r="G97" s="753"/>
      <c r="H97" s="753"/>
      <c r="I97" s="753"/>
      <c r="J97" s="753"/>
      <c r="K97" s="754" t="s">
        <v>464</v>
      </c>
      <c r="L97" s="754"/>
      <c r="M97" s="754"/>
      <c r="N97" s="754"/>
      <c r="O97" s="755">
        <v>-61529084</v>
      </c>
      <c r="P97" s="755"/>
      <c r="Q97" s="755"/>
      <c r="R97" s="755"/>
      <c r="S97" s="755"/>
      <c r="T97" s="755"/>
      <c r="U97" s="755">
        <v>-61529084</v>
      </c>
      <c r="V97" s="755"/>
      <c r="W97" s="755"/>
      <c r="X97" s="755"/>
      <c r="Y97" s="755"/>
      <c r="Z97" s="755"/>
      <c r="AA97" s="757">
        <v>100</v>
      </c>
      <c r="AB97" s="756"/>
      <c r="AC97" s="756"/>
      <c r="AD97" s="756"/>
      <c r="AE97" s="756"/>
      <c r="AF97" s="756"/>
    </row>
    <row r="98" spans="1:32" ht="31.5" customHeight="1" thickTop="1" thickBot="1" x14ac:dyDescent="0.35">
      <c r="A98" s="753" t="s">
        <v>465</v>
      </c>
      <c r="B98" s="753"/>
      <c r="C98" s="753"/>
      <c r="D98" s="753"/>
      <c r="E98" s="753"/>
      <c r="F98" s="753"/>
      <c r="G98" s="753"/>
      <c r="H98" s="753"/>
      <c r="I98" s="753"/>
      <c r="J98" s="753"/>
      <c r="K98" s="754" t="s">
        <v>466</v>
      </c>
      <c r="L98" s="754"/>
      <c r="M98" s="754"/>
      <c r="N98" s="754"/>
      <c r="O98" s="755">
        <v>66799164</v>
      </c>
      <c r="P98" s="755"/>
      <c r="Q98" s="755"/>
      <c r="R98" s="755"/>
      <c r="S98" s="755"/>
      <c r="T98" s="755"/>
      <c r="U98" s="755">
        <v>66799164</v>
      </c>
      <c r="V98" s="755"/>
      <c r="W98" s="755"/>
      <c r="X98" s="755"/>
      <c r="Y98" s="755"/>
      <c r="Z98" s="755"/>
      <c r="AA98" s="757">
        <v>100</v>
      </c>
      <c r="AB98" s="756"/>
      <c r="AC98" s="756"/>
      <c r="AD98" s="756"/>
      <c r="AE98" s="756"/>
      <c r="AF98" s="756"/>
    </row>
    <row r="99" spans="1:32" ht="18.75" thickTop="1" thickBot="1" x14ac:dyDescent="0.35">
      <c r="A99" s="753" t="s">
        <v>467</v>
      </c>
      <c r="B99" s="753"/>
      <c r="C99" s="753"/>
      <c r="D99" s="753"/>
      <c r="E99" s="753"/>
      <c r="F99" s="753"/>
      <c r="G99" s="753"/>
      <c r="H99" s="753"/>
      <c r="I99" s="753"/>
      <c r="J99" s="753"/>
      <c r="K99" s="754" t="s">
        <v>468</v>
      </c>
      <c r="L99" s="754"/>
      <c r="M99" s="754"/>
      <c r="N99" s="754"/>
      <c r="O99" s="755">
        <v>413158496</v>
      </c>
      <c r="P99" s="755"/>
      <c r="Q99" s="755"/>
      <c r="R99" s="755"/>
      <c r="S99" s="755"/>
      <c r="T99" s="755"/>
      <c r="U99" s="755">
        <v>432416422</v>
      </c>
      <c r="V99" s="755"/>
      <c r="W99" s="755"/>
      <c r="X99" s="755"/>
      <c r="Y99" s="755"/>
      <c r="Z99" s="755"/>
      <c r="AA99" s="757">
        <v>104.66</v>
      </c>
      <c r="AB99" s="756"/>
      <c r="AC99" s="756"/>
      <c r="AD99" s="756"/>
      <c r="AE99" s="756"/>
      <c r="AF99" s="756"/>
    </row>
    <row r="100" spans="1:32" ht="37.5" customHeight="1" thickTop="1" thickBot="1" x14ac:dyDescent="0.35">
      <c r="A100" s="753" t="s">
        <v>469</v>
      </c>
      <c r="B100" s="753"/>
      <c r="C100" s="753"/>
      <c r="D100" s="753"/>
      <c r="E100" s="753"/>
      <c r="F100" s="753"/>
      <c r="G100" s="753"/>
      <c r="H100" s="753"/>
      <c r="I100" s="753"/>
      <c r="J100" s="753"/>
      <c r="K100" s="754" t="s">
        <v>470</v>
      </c>
      <c r="L100" s="754"/>
      <c r="M100" s="754"/>
      <c r="N100" s="754"/>
      <c r="O100" s="755" t="s">
        <v>531</v>
      </c>
      <c r="P100" s="755"/>
      <c r="Q100" s="755"/>
      <c r="R100" s="755"/>
      <c r="S100" s="755"/>
      <c r="T100" s="755"/>
      <c r="U100" s="755" t="s">
        <v>531</v>
      </c>
      <c r="V100" s="755"/>
      <c r="W100" s="755"/>
      <c r="X100" s="755"/>
      <c r="Y100" s="755"/>
      <c r="Z100" s="755"/>
      <c r="AA100" s="756" t="s">
        <v>531</v>
      </c>
      <c r="AB100" s="756"/>
      <c r="AC100" s="756"/>
      <c r="AD100" s="756"/>
      <c r="AE100" s="756"/>
      <c r="AF100" s="756"/>
    </row>
    <row r="101" spans="1:32" ht="18.75" thickTop="1" thickBot="1" x14ac:dyDescent="0.35">
      <c r="A101" s="753" t="s">
        <v>471</v>
      </c>
      <c r="B101" s="753"/>
      <c r="C101" s="753"/>
      <c r="D101" s="753"/>
      <c r="E101" s="753"/>
      <c r="F101" s="753"/>
      <c r="G101" s="753"/>
      <c r="H101" s="753"/>
      <c r="I101" s="753"/>
      <c r="J101" s="753"/>
      <c r="K101" s="754" t="s">
        <v>472</v>
      </c>
      <c r="L101" s="754"/>
      <c r="M101" s="754"/>
      <c r="N101" s="754"/>
      <c r="O101" s="755">
        <v>19257926</v>
      </c>
      <c r="P101" s="755"/>
      <c r="Q101" s="755"/>
      <c r="R101" s="755"/>
      <c r="S101" s="755"/>
      <c r="T101" s="755"/>
      <c r="U101" s="755">
        <v>144393072</v>
      </c>
      <c r="V101" s="755"/>
      <c r="W101" s="755"/>
      <c r="X101" s="755"/>
      <c r="Y101" s="755"/>
      <c r="Z101" s="755"/>
      <c r="AA101" s="757">
        <v>749.79</v>
      </c>
      <c r="AB101" s="756"/>
      <c r="AC101" s="756"/>
      <c r="AD101" s="756"/>
      <c r="AE101" s="756"/>
      <c r="AF101" s="756"/>
    </row>
    <row r="102" spans="1:32" ht="18.75" thickTop="1" thickBot="1" x14ac:dyDescent="0.35">
      <c r="A102" s="753" t="s">
        <v>473</v>
      </c>
      <c r="B102" s="753"/>
      <c r="C102" s="753"/>
      <c r="D102" s="753"/>
      <c r="E102" s="753"/>
      <c r="F102" s="753"/>
      <c r="G102" s="753"/>
      <c r="H102" s="753"/>
      <c r="I102" s="753"/>
      <c r="J102" s="753"/>
      <c r="K102" s="754" t="s">
        <v>474</v>
      </c>
      <c r="L102" s="754"/>
      <c r="M102" s="754"/>
      <c r="N102" s="754"/>
      <c r="O102" s="755">
        <v>112161537</v>
      </c>
      <c r="P102" s="755"/>
      <c r="Q102" s="755"/>
      <c r="R102" s="755"/>
      <c r="S102" s="755"/>
      <c r="T102" s="755"/>
      <c r="U102" s="755">
        <v>49240821</v>
      </c>
      <c r="V102" s="755"/>
      <c r="W102" s="755"/>
      <c r="X102" s="755"/>
      <c r="Y102" s="755"/>
      <c r="Z102" s="755"/>
      <c r="AA102" s="757">
        <v>43.9</v>
      </c>
      <c r="AB102" s="756"/>
      <c r="AC102" s="756"/>
      <c r="AD102" s="756"/>
      <c r="AE102" s="756"/>
      <c r="AF102" s="756"/>
    </row>
    <row r="103" spans="1:32" ht="39" customHeight="1" thickTop="1" thickBot="1" x14ac:dyDescent="0.35">
      <c r="A103" s="753" t="s">
        <v>475</v>
      </c>
      <c r="B103" s="753"/>
      <c r="C103" s="753"/>
      <c r="D103" s="753"/>
      <c r="E103" s="753"/>
      <c r="F103" s="753"/>
      <c r="G103" s="753"/>
      <c r="H103" s="753"/>
      <c r="I103" s="753"/>
      <c r="J103" s="753"/>
      <c r="K103" s="754" t="s">
        <v>476</v>
      </c>
      <c r="L103" s="754"/>
      <c r="M103" s="754"/>
      <c r="N103" s="754"/>
      <c r="O103" s="755">
        <v>13693443</v>
      </c>
      <c r="P103" s="755"/>
      <c r="Q103" s="755"/>
      <c r="R103" s="755"/>
      <c r="S103" s="755"/>
      <c r="T103" s="755"/>
      <c r="U103" s="755">
        <v>4386473</v>
      </c>
      <c r="V103" s="755"/>
      <c r="W103" s="755"/>
      <c r="X103" s="755"/>
      <c r="Y103" s="755"/>
      <c r="Z103" s="755"/>
      <c r="AA103" s="757">
        <v>32.03</v>
      </c>
      <c r="AB103" s="756"/>
      <c r="AC103" s="756"/>
      <c r="AD103" s="756"/>
      <c r="AE103" s="756"/>
      <c r="AF103" s="756"/>
    </row>
    <row r="104" spans="1:32" ht="33" customHeight="1" thickTop="1" thickBot="1" x14ac:dyDescent="0.35">
      <c r="A104" s="753" t="s">
        <v>477</v>
      </c>
      <c r="B104" s="753"/>
      <c r="C104" s="753"/>
      <c r="D104" s="753"/>
      <c r="E104" s="753"/>
      <c r="F104" s="753"/>
      <c r="G104" s="753"/>
      <c r="H104" s="753"/>
      <c r="I104" s="753"/>
      <c r="J104" s="753"/>
      <c r="K104" s="754" t="s">
        <v>478</v>
      </c>
      <c r="L104" s="754"/>
      <c r="M104" s="754"/>
      <c r="N104" s="754"/>
      <c r="O104" s="755">
        <v>71132211</v>
      </c>
      <c r="P104" s="755"/>
      <c r="Q104" s="755"/>
      <c r="R104" s="755"/>
      <c r="S104" s="755"/>
      <c r="T104" s="755"/>
      <c r="U104" s="755">
        <v>16112377</v>
      </c>
      <c r="V104" s="755"/>
      <c r="W104" s="755"/>
      <c r="X104" s="755"/>
      <c r="Y104" s="755"/>
      <c r="Z104" s="755"/>
      <c r="AA104" s="757">
        <v>22.65</v>
      </c>
      <c r="AB104" s="756"/>
      <c r="AC104" s="756"/>
      <c r="AD104" s="756"/>
      <c r="AE104" s="756"/>
      <c r="AF104" s="756"/>
    </row>
    <row r="105" spans="1:32" ht="36.75" customHeight="1" thickTop="1" thickBot="1" x14ac:dyDescent="0.35">
      <c r="A105" s="753" t="s">
        <v>479</v>
      </c>
      <c r="B105" s="753"/>
      <c r="C105" s="753"/>
      <c r="D105" s="753"/>
      <c r="E105" s="753"/>
      <c r="F105" s="753"/>
      <c r="G105" s="753"/>
      <c r="H105" s="753"/>
      <c r="I105" s="753"/>
      <c r="J105" s="753"/>
      <c r="K105" s="754" t="s">
        <v>480</v>
      </c>
      <c r="L105" s="754"/>
      <c r="M105" s="754"/>
      <c r="N105" s="754"/>
      <c r="O105" s="755">
        <v>27335883</v>
      </c>
      <c r="P105" s="755"/>
      <c r="Q105" s="755"/>
      <c r="R105" s="755"/>
      <c r="S105" s="755"/>
      <c r="T105" s="755"/>
      <c r="U105" s="755">
        <v>28741971</v>
      </c>
      <c r="V105" s="755"/>
      <c r="W105" s="755"/>
      <c r="X105" s="755"/>
      <c r="Y105" s="755"/>
      <c r="Z105" s="755"/>
      <c r="AA105" s="757">
        <v>105.14</v>
      </c>
      <c r="AB105" s="756"/>
      <c r="AC105" s="756"/>
      <c r="AD105" s="756"/>
      <c r="AE105" s="756"/>
      <c r="AF105" s="756"/>
    </row>
    <row r="106" spans="1:32" ht="80.25" customHeight="1" thickTop="1" thickBot="1" x14ac:dyDescent="0.35">
      <c r="A106" s="753" t="s">
        <v>481</v>
      </c>
      <c r="B106" s="753"/>
      <c r="C106" s="753"/>
      <c r="D106" s="753"/>
      <c r="E106" s="753"/>
      <c r="F106" s="753"/>
      <c r="G106" s="753"/>
      <c r="H106" s="753"/>
      <c r="I106" s="753"/>
      <c r="J106" s="753"/>
      <c r="K106" s="754" t="s">
        <v>482</v>
      </c>
      <c r="L106" s="754"/>
      <c r="M106" s="754"/>
      <c r="N106" s="754"/>
      <c r="O106" s="755" t="s">
        <v>531</v>
      </c>
      <c r="P106" s="755"/>
      <c r="Q106" s="755"/>
      <c r="R106" s="755"/>
      <c r="S106" s="755"/>
      <c r="T106" s="755"/>
      <c r="U106" s="755" t="s">
        <v>531</v>
      </c>
      <c r="V106" s="755"/>
      <c r="W106" s="755"/>
      <c r="X106" s="755"/>
      <c r="Y106" s="755"/>
      <c r="Z106" s="755"/>
      <c r="AA106" s="756" t="s">
        <v>531</v>
      </c>
      <c r="AB106" s="756"/>
      <c r="AC106" s="756"/>
      <c r="AD106" s="756"/>
      <c r="AE106" s="756"/>
      <c r="AF106" s="756"/>
    </row>
    <row r="107" spans="1:32" ht="62.25" customHeight="1" thickTop="1" thickBot="1" x14ac:dyDescent="0.35">
      <c r="A107" s="753" t="s">
        <v>483</v>
      </c>
      <c r="B107" s="753"/>
      <c r="C107" s="753"/>
      <c r="D107" s="753"/>
      <c r="E107" s="753"/>
      <c r="F107" s="753"/>
      <c r="G107" s="753"/>
      <c r="H107" s="753"/>
      <c r="I107" s="753"/>
      <c r="J107" s="753"/>
      <c r="K107" s="754" t="s">
        <v>484</v>
      </c>
      <c r="L107" s="754"/>
      <c r="M107" s="754"/>
      <c r="N107" s="754"/>
      <c r="O107" s="755">
        <v>2048282118</v>
      </c>
      <c r="P107" s="755"/>
      <c r="Q107" s="755"/>
      <c r="R107" s="755"/>
      <c r="S107" s="755"/>
      <c r="T107" s="755"/>
      <c r="U107" s="755">
        <v>1484648932</v>
      </c>
      <c r="V107" s="755"/>
      <c r="W107" s="755"/>
      <c r="X107" s="755"/>
      <c r="Y107" s="755"/>
      <c r="Z107" s="755"/>
      <c r="AA107" s="757">
        <v>72.48</v>
      </c>
      <c r="AB107" s="756"/>
      <c r="AC107" s="756"/>
      <c r="AD107" s="756"/>
      <c r="AE107" s="756"/>
      <c r="AF107" s="756"/>
    </row>
    <row r="108" spans="1:32" ht="18.75" thickTop="1" thickBot="1" x14ac:dyDescent="0.35">
      <c r="A108" s="753" t="s">
        <v>233</v>
      </c>
      <c r="B108" s="753"/>
      <c r="C108" s="753"/>
      <c r="D108" s="753"/>
      <c r="E108" s="753"/>
      <c r="F108" s="753"/>
      <c r="G108" s="753"/>
      <c r="H108" s="753"/>
      <c r="I108" s="753"/>
      <c r="J108" s="753"/>
      <c r="K108" s="754" t="s">
        <v>485</v>
      </c>
      <c r="L108" s="754"/>
      <c r="M108" s="754"/>
      <c r="N108" s="754"/>
      <c r="O108" s="755">
        <v>4451083893</v>
      </c>
      <c r="P108" s="755"/>
      <c r="Q108" s="755"/>
      <c r="R108" s="755"/>
      <c r="S108" s="755"/>
      <c r="T108" s="755"/>
      <c r="U108" s="755">
        <v>3968923063</v>
      </c>
      <c r="V108" s="755"/>
      <c r="W108" s="755"/>
      <c r="X108" s="755"/>
      <c r="Y108" s="755"/>
      <c r="Z108" s="755"/>
      <c r="AA108" s="757">
        <v>89.17</v>
      </c>
      <c r="AB108" s="756"/>
      <c r="AC108" s="756"/>
      <c r="AD108" s="756"/>
      <c r="AE108" s="756"/>
      <c r="AF108" s="756"/>
    </row>
    <row r="109" spans="1:32" ht="18.75" thickTop="1" thickBot="1" x14ac:dyDescent="0.35">
      <c r="A109" s="753" t="s">
        <v>336</v>
      </c>
      <c r="B109" s="753"/>
      <c r="C109" s="753"/>
      <c r="D109" s="753"/>
      <c r="E109" s="753"/>
      <c r="F109" s="753"/>
      <c r="G109" s="753"/>
      <c r="H109" s="753"/>
      <c r="I109" s="753"/>
      <c r="J109" s="753"/>
      <c r="K109" s="754" t="s">
        <v>336</v>
      </c>
      <c r="L109" s="754"/>
      <c r="M109" s="754"/>
      <c r="N109" s="754"/>
      <c r="O109" s="755" t="s">
        <v>336</v>
      </c>
      <c r="P109" s="755"/>
      <c r="Q109" s="755"/>
      <c r="R109" s="755"/>
      <c r="S109" s="755"/>
      <c r="T109" s="755"/>
      <c r="U109" s="755" t="s">
        <v>336</v>
      </c>
      <c r="V109" s="755"/>
      <c r="W109" s="755"/>
      <c r="X109" s="755"/>
      <c r="Y109" s="755"/>
      <c r="Z109" s="755"/>
      <c r="AA109" s="756" t="s">
        <v>336</v>
      </c>
      <c r="AB109" s="756"/>
      <c r="AC109" s="756"/>
      <c r="AD109" s="756"/>
      <c r="AE109" s="756"/>
      <c r="AF109" s="756"/>
    </row>
    <row r="110" spans="1:32" ht="41.25" customHeight="1" thickTop="1" thickBot="1" x14ac:dyDescent="0.35">
      <c r="A110" s="753" t="s">
        <v>515</v>
      </c>
      <c r="B110" s="753"/>
      <c r="C110" s="753"/>
      <c r="D110" s="753"/>
      <c r="E110" s="753"/>
      <c r="F110" s="753"/>
      <c r="G110" s="753"/>
      <c r="H110" s="753"/>
      <c r="I110" s="753"/>
      <c r="J110" s="753"/>
      <c r="K110" s="754" t="s">
        <v>486</v>
      </c>
      <c r="L110" s="754"/>
      <c r="M110" s="754"/>
      <c r="N110" s="754"/>
      <c r="O110" s="755" t="s">
        <v>336</v>
      </c>
      <c r="P110" s="755"/>
      <c r="Q110" s="755"/>
      <c r="R110" s="755"/>
      <c r="S110" s="755"/>
      <c r="T110" s="755"/>
      <c r="U110" s="755" t="s">
        <v>336</v>
      </c>
      <c r="V110" s="755"/>
      <c r="W110" s="755"/>
      <c r="X110" s="755"/>
      <c r="Y110" s="755"/>
      <c r="Z110" s="755"/>
      <c r="AA110" s="756" t="s">
        <v>336</v>
      </c>
      <c r="AB110" s="756"/>
      <c r="AC110" s="756"/>
      <c r="AD110" s="756"/>
      <c r="AE110" s="756"/>
      <c r="AF110" s="756"/>
    </row>
    <row r="111" spans="1:32" ht="18.75" thickTop="1" thickBot="1" x14ac:dyDescent="0.35">
      <c r="A111" s="753" t="s">
        <v>487</v>
      </c>
      <c r="B111" s="753"/>
      <c r="C111" s="753"/>
      <c r="D111" s="753"/>
      <c r="E111" s="753"/>
      <c r="F111" s="753"/>
      <c r="G111" s="753"/>
      <c r="H111" s="753"/>
      <c r="I111" s="753"/>
      <c r="J111" s="753"/>
      <c r="K111" s="754" t="s">
        <v>488</v>
      </c>
      <c r="L111" s="754"/>
      <c r="M111" s="754"/>
      <c r="N111" s="754"/>
      <c r="O111" s="755">
        <v>191051835</v>
      </c>
      <c r="P111" s="755"/>
      <c r="Q111" s="755"/>
      <c r="R111" s="755"/>
      <c r="S111" s="755"/>
      <c r="T111" s="755"/>
      <c r="U111" s="755">
        <v>209489591</v>
      </c>
      <c r="V111" s="755"/>
      <c r="W111" s="755"/>
      <c r="X111" s="755"/>
      <c r="Y111" s="755"/>
      <c r="Z111" s="755"/>
      <c r="AA111" s="757">
        <v>109.65</v>
      </c>
      <c r="AB111" s="756"/>
      <c r="AC111" s="756"/>
      <c r="AD111" s="756"/>
      <c r="AE111" s="756"/>
      <c r="AF111" s="756"/>
    </row>
    <row r="112" spans="1:32" ht="32.25" customHeight="1" thickTop="1" thickBot="1" x14ac:dyDescent="0.35">
      <c r="A112" s="753" t="s">
        <v>489</v>
      </c>
      <c r="B112" s="753"/>
      <c r="C112" s="753"/>
      <c r="D112" s="753"/>
      <c r="E112" s="753"/>
      <c r="F112" s="753"/>
      <c r="G112" s="753"/>
      <c r="H112" s="753"/>
      <c r="I112" s="753"/>
      <c r="J112" s="753"/>
      <c r="K112" s="754" t="s">
        <v>490</v>
      </c>
      <c r="L112" s="754"/>
      <c r="M112" s="754"/>
      <c r="N112" s="754"/>
      <c r="O112" s="755">
        <v>29061977</v>
      </c>
      <c r="P112" s="755"/>
      <c r="Q112" s="755"/>
      <c r="R112" s="755"/>
      <c r="S112" s="755"/>
      <c r="T112" s="755"/>
      <c r="U112" s="755">
        <v>44428572</v>
      </c>
      <c r="V112" s="755"/>
      <c r="W112" s="755"/>
      <c r="X112" s="755"/>
      <c r="Y112" s="755"/>
      <c r="Z112" s="755"/>
      <c r="AA112" s="757">
        <v>152.88</v>
      </c>
      <c r="AB112" s="756"/>
      <c r="AC112" s="756"/>
      <c r="AD112" s="756"/>
      <c r="AE112" s="756"/>
      <c r="AF112" s="756"/>
    </row>
    <row r="113" spans="1:32" ht="18.75" thickTop="1" thickBot="1" x14ac:dyDescent="0.35">
      <c r="A113" s="753" t="s">
        <v>491</v>
      </c>
      <c r="B113" s="753"/>
      <c r="C113" s="753"/>
      <c r="D113" s="753"/>
      <c r="E113" s="753"/>
      <c r="F113" s="753"/>
      <c r="G113" s="753"/>
      <c r="H113" s="753"/>
      <c r="I113" s="753"/>
      <c r="J113" s="753"/>
      <c r="K113" s="754" t="s">
        <v>492</v>
      </c>
      <c r="L113" s="754"/>
      <c r="M113" s="754"/>
      <c r="N113" s="754"/>
      <c r="O113" s="755" t="s">
        <v>531</v>
      </c>
      <c r="P113" s="755"/>
      <c r="Q113" s="755"/>
      <c r="R113" s="755"/>
      <c r="S113" s="755"/>
      <c r="T113" s="755"/>
      <c r="U113" s="755" t="s">
        <v>531</v>
      </c>
      <c r="V113" s="755"/>
      <c r="W113" s="755"/>
      <c r="X113" s="755"/>
      <c r="Y113" s="755"/>
      <c r="Z113" s="755"/>
      <c r="AA113" s="756" t="s">
        <v>531</v>
      </c>
      <c r="AB113" s="756"/>
      <c r="AC113" s="756"/>
      <c r="AD113" s="756"/>
      <c r="AE113" s="756"/>
      <c r="AF113" s="756"/>
    </row>
    <row r="114" spans="1:32" ht="31.5" customHeight="1" thickTop="1" thickBot="1" x14ac:dyDescent="0.35">
      <c r="A114" s="753" t="s">
        <v>493</v>
      </c>
      <c r="B114" s="753"/>
      <c r="C114" s="753"/>
      <c r="D114" s="753"/>
      <c r="E114" s="753"/>
      <c r="F114" s="753"/>
      <c r="G114" s="753"/>
      <c r="H114" s="753"/>
      <c r="I114" s="753"/>
      <c r="J114" s="753"/>
      <c r="K114" s="754" t="s">
        <v>494</v>
      </c>
      <c r="L114" s="754"/>
      <c r="M114" s="754"/>
      <c r="N114" s="754"/>
      <c r="O114" s="755">
        <v>142986796</v>
      </c>
      <c r="P114" s="755"/>
      <c r="Q114" s="755"/>
      <c r="R114" s="755"/>
      <c r="S114" s="755"/>
      <c r="T114" s="755"/>
      <c r="U114" s="755">
        <v>142986796</v>
      </c>
      <c r="V114" s="755"/>
      <c r="W114" s="755"/>
      <c r="X114" s="755"/>
      <c r="Y114" s="755"/>
      <c r="Z114" s="755"/>
      <c r="AA114" s="757">
        <v>100</v>
      </c>
      <c r="AB114" s="756"/>
      <c r="AC114" s="756"/>
      <c r="AD114" s="756"/>
      <c r="AE114" s="756"/>
      <c r="AF114" s="756"/>
    </row>
    <row r="115" spans="1:32" ht="33.75" customHeight="1" thickTop="1" thickBot="1" x14ac:dyDescent="0.35">
      <c r="A115" s="753" t="s">
        <v>495</v>
      </c>
      <c r="B115" s="753"/>
      <c r="C115" s="753"/>
      <c r="D115" s="753"/>
      <c r="E115" s="753"/>
      <c r="F115" s="753"/>
      <c r="G115" s="753"/>
      <c r="H115" s="753"/>
      <c r="I115" s="753"/>
      <c r="J115" s="753"/>
      <c r="K115" s="754" t="s">
        <v>496</v>
      </c>
      <c r="L115" s="754"/>
      <c r="M115" s="754"/>
      <c r="N115" s="754"/>
      <c r="O115" s="755" t="s">
        <v>531</v>
      </c>
      <c r="P115" s="755"/>
      <c r="Q115" s="755"/>
      <c r="R115" s="755"/>
      <c r="S115" s="755"/>
      <c r="T115" s="755"/>
      <c r="U115" s="755" t="s">
        <v>531</v>
      </c>
      <c r="V115" s="755"/>
      <c r="W115" s="755"/>
      <c r="X115" s="755"/>
      <c r="Y115" s="755"/>
      <c r="Z115" s="755"/>
      <c r="AA115" s="756" t="s">
        <v>531</v>
      </c>
      <c r="AB115" s="756"/>
      <c r="AC115" s="756"/>
      <c r="AD115" s="756"/>
      <c r="AE115" s="756"/>
      <c r="AF115" s="756"/>
    </row>
    <row r="116" spans="1:32" ht="18.75" thickTop="1" thickBot="1" x14ac:dyDescent="0.35">
      <c r="A116" s="753" t="s">
        <v>497</v>
      </c>
      <c r="B116" s="753"/>
      <c r="C116" s="753"/>
      <c r="D116" s="753"/>
      <c r="E116" s="753"/>
      <c r="F116" s="753"/>
      <c r="G116" s="753"/>
      <c r="H116" s="753"/>
      <c r="I116" s="753"/>
      <c r="J116" s="753"/>
      <c r="K116" s="754" t="s">
        <v>498</v>
      </c>
      <c r="L116" s="754"/>
      <c r="M116" s="754"/>
      <c r="N116" s="754"/>
      <c r="O116" s="755">
        <v>24615332</v>
      </c>
      <c r="P116" s="755"/>
      <c r="Q116" s="755"/>
      <c r="R116" s="755"/>
      <c r="S116" s="755"/>
      <c r="T116" s="755"/>
      <c r="U116" s="755">
        <v>-34930635</v>
      </c>
      <c r="V116" s="755"/>
      <c r="W116" s="755"/>
      <c r="X116" s="755"/>
      <c r="Y116" s="755"/>
      <c r="Z116" s="755"/>
      <c r="AA116" s="757">
        <v>-141.91</v>
      </c>
      <c r="AB116" s="756"/>
      <c r="AC116" s="756"/>
      <c r="AD116" s="756"/>
      <c r="AE116" s="756"/>
      <c r="AF116" s="756"/>
    </row>
    <row r="117" spans="1:32" ht="18.75" thickTop="1" thickBot="1" x14ac:dyDescent="0.35">
      <c r="A117" s="753" t="s">
        <v>499</v>
      </c>
      <c r="B117" s="753"/>
      <c r="C117" s="753"/>
      <c r="D117" s="753"/>
      <c r="E117" s="753"/>
      <c r="F117" s="753"/>
      <c r="G117" s="753"/>
      <c r="H117" s="753"/>
      <c r="I117" s="753"/>
      <c r="J117" s="753"/>
      <c r="K117" s="754" t="s">
        <v>500</v>
      </c>
      <c r="L117" s="754"/>
      <c r="M117" s="754"/>
      <c r="N117" s="754"/>
      <c r="O117" s="755" t="s">
        <v>531</v>
      </c>
      <c r="P117" s="755"/>
      <c r="Q117" s="755"/>
      <c r="R117" s="755"/>
      <c r="S117" s="755"/>
      <c r="T117" s="755"/>
      <c r="U117" s="755" t="s">
        <v>531</v>
      </c>
      <c r="V117" s="755"/>
      <c r="W117" s="755"/>
      <c r="X117" s="755"/>
      <c r="Y117" s="755"/>
      <c r="Z117" s="755"/>
      <c r="AA117" s="756" t="s">
        <v>531</v>
      </c>
      <c r="AB117" s="756"/>
      <c r="AC117" s="756"/>
      <c r="AD117" s="756"/>
      <c r="AE117" s="756"/>
      <c r="AF117" s="756"/>
    </row>
    <row r="118" spans="1:32" ht="18.75" thickTop="1" thickBot="1" x14ac:dyDescent="0.35">
      <c r="A118" s="753" t="s">
        <v>501</v>
      </c>
      <c r="B118" s="753"/>
      <c r="C118" s="753"/>
      <c r="D118" s="753"/>
      <c r="E118" s="753"/>
      <c r="F118" s="753"/>
      <c r="G118" s="753"/>
      <c r="H118" s="753"/>
      <c r="I118" s="753"/>
      <c r="J118" s="753"/>
      <c r="K118" s="754" t="s">
        <v>502</v>
      </c>
      <c r="L118" s="754"/>
      <c r="M118" s="754"/>
      <c r="N118" s="754"/>
      <c r="O118" s="755" t="s">
        <v>531</v>
      </c>
      <c r="P118" s="755"/>
      <c r="Q118" s="755"/>
      <c r="R118" s="755"/>
      <c r="S118" s="755"/>
      <c r="T118" s="755"/>
      <c r="U118" s="755" t="s">
        <v>531</v>
      </c>
      <c r="V118" s="755"/>
      <c r="W118" s="755"/>
      <c r="X118" s="755"/>
      <c r="Y118" s="755"/>
      <c r="Z118" s="755"/>
      <c r="AA118" s="756" t="s">
        <v>531</v>
      </c>
      <c r="AB118" s="756"/>
      <c r="AC118" s="756"/>
      <c r="AD118" s="756"/>
      <c r="AE118" s="756"/>
      <c r="AF118" s="756"/>
    </row>
    <row r="119" spans="1:32" ht="18" thickTop="1" x14ac:dyDescent="0.3"/>
  </sheetData>
  <mergeCells count="572">
    <mergeCell ref="A3:AF3"/>
    <mergeCell ref="A4:AF4"/>
    <mergeCell ref="A5:J5"/>
    <mergeCell ref="K5:N5"/>
    <mergeCell ref="O5:T5"/>
    <mergeCell ref="U5:Z5"/>
    <mergeCell ref="AA5:AF5"/>
    <mergeCell ref="A6:J6"/>
    <mergeCell ref="K6:N6"/>
    <mergeCell ref="O6:T6"/>
    <mergeCell ref="U6:Z6"/>
    <mergeCell ref="AA6:AF6"/>
    <mergeCell ref="A7:J7"/>
    <mergeCell ref="K7:N7"/>
    <mergeCell ref="O7:T7"/>
    <mergeCell ref="U7:Z7"/>
    <mergeCell ref="AA7:AF7"/>
    <mergeCell ref="A8:J8"/>
    <mergeCell ref="K8:N8"/>
    <mergeCell ref="O8:T8"/>
    <mergeCell ref="U8:Z8"/>
    <mergeCell ref="AA8:AF8"/>
    <mergeCell ref="A9:J9"/>
    <mergeCell ref="K9:N9"/>
    <mergeCell ref="O9:T9"/>
    <mergeCell ref="U9:Z9"/>
    <mergeCell ref="AA9:AF9"/>
    <mergeCell ref="A10:J10"/>
    <mergeCell ref="K10:N10"/>
    <mergeCell ref="O10:T10"/>
    <mergeCell ref="U10:Z10"/>
    <mergeCell ref="AA10:AF10"/>
    <mergeCell ref="A11:J11"/>
    <mergeCell ref="K11:N11"/>
    <mergeCell ref="O11:T11"/>
    <mergeCell ref="U11:Z11"/>
    <mergeCell ref="AA11:AF11"/>
    <mergeCell ref="A12:J12"/>
    <mergeCell ref="K12:N12"/>
    <mergeCell ref="O12:T12"/>
    <mergeCell ref="U12:Z12"/>
    <mergeCell ref="AA12:AF12"/>
    <mergeCell ref="A13:J13"/>
    <mergeCell ref="K13:N13"/>
    <mergeCell ref="O13:T13"/>
    <mergeCell ref="U13:Z13"/>
    <mergeCell ref="AA13:AF13"/>
    <mergeCell ref="A14:J14"/>
    <mergeCell ref="K14:N14"/>
    <mergeCell ref="O14:T14"/>
    <mergeCell ref="U14:Z14"/>
    <mergeCell ref="AA14:AF14"/>
    <mergeCell ref="A15:J15"/>
    <mergeCell ref="K15:N15"/>
    <mergeCell ref="O15:T15"/>
    <mergeCell ref="U15:Z15"/>
    <mergeCell ref="AA15:AF15"/>
    <mergeCell ref="A16:J16"/>
    <mergeCell ref="K16:N16"/>
    <mergeCell ref="O16:T16"/>
    <mergeCell ref="U16:Z16"/>
    <mergeCell ref="AA16:AF16"/>
    <mergeCell ref="A17:J17"/>
    <mergeCell ref="K17:N17"/>
    <mergeCell ref="O17:T17"/>
    <mergeCell ref="U17:Z17"/>
    <mergeCell ref="AA17:AF17"/>
    <mergeCell ref="A18:J18"/>
    <mergeCell ref="K18:N18"/>
    <mergeCell ref="O18:T18"/>
    <mergeCell ref="U18:Z18"/>
    <mergeCell ref="AA18:AF18"/>
    <mergeCell ref="A19:J19"/>
    <mergeCell ref="K19:N19"/>
    <mergeCell ref="O19:T19"/>
    <mergeCell ref="U19:Z19"/>
    <mergeCell ref="AA19:AF19"/>
    <mergeCell ref="A20:J20"/>
    <mergeCell ref="K20:N20"/>
    <mergeCell ref="O20:T20"/>
    <mergeCell ref="U20:Z20"/>
    <mergeCell ref="AA20:AF20"/>
    <mergeCell ref="A21:J21"/>
    <mergeCell ref="K21:N21"/>
    <mergeCell ref="O21:T21"/>
    <mergeCell ref="U21:Z21"/>
    <mergeCell ref="AA21:AF21"/>
    <mergeCell ref="A22:J22"/>
    <mergeCell ref="K22:N22"/>
    <mergeCell ref="O22:T22"/>
    <mergeCell ref="U22:Z22"/>
    <mergeCell ref="AA22:AF22"/>
    <mergeCell ref="A23:J23"/>
    <mergeCell ref="K23:N23"/>
    <mergeCell ref="O23:T23"/>
    <mergeCell ref="U23:Z23"/>
    <mergeCell ref="AA23:AF23"/>
    <mergeCell ref="A24:J24"/>
    <mergeCell ref="K24:N24"/>
    <mergeCell ref="O24:T24"/>
    <mergeCell ref="U24:Z24"/>
    <mergeCell ref="AA24:AF24"/>
    <mergeCell ref="A25:J25"/>
    <mergeCell ref="K25:N25"/>
    <mergeCell ref="O25:T25"/>
    <mergeCell ref="U25:Z25"/>
    <mergeCell ref="AA25:AF25"/>
    <mergeCell ref="A26:J26"/>
    <mergeCell ref="K26:N26"/>
    <mergeCell ref="O26:T26"/>
    <mergeCell ref="U26:Z26"/>
    <mergeCell ref="AA26:AF26"/>
    <mergeCell ref="A27:J27"/>
    <mergeCell ref="K27:N27"/>
    <mergeCell ref="O27:T27"/>
    <mergeCell ref="U27:Z27"/>
    <mergeCell ref="AA27:AF27"/>
    <mergeCell ref="A28:J28"/>
    <mergeCell ref="K28:N28"/>
    <mergeCell ref="O28:T28"/>
    <mergeCell ref="U28:Z28"/>
    <mergeCell ref="AA28:AF28"/>
    <mergeCell ref="A29:J29"/>
    <mergeCell ref="K29:N29"/>
    <mergeCell ref="O29:T29"/>
    <mergeCell ref="U29:Z29"/>
    <mergeCell ref="AA29:AF29"/>
    <mergeCell ref="A30:J30"/>
    <mergeCell ref="K30:N30"/>
    <mergeCell ref="O30:T30"/>
    <mergeCell ref="U30:Z30"/>
    <mergeCell ref="AA30:AF30"/>
    <mergeCell ref="A31:J31"/>
    <mergeCell ref="K31:N31"/>
    <mergeCell ref="O31:T31"/>
    <mergeCell ref="U31:Z31"/>
    <mergeCell ref="AA31:AF31"/>
    <mergeCell ref="A32:J32"/>
    <mergeCell ref="K32:N32"/>
    <mergeCell ref="O32:T32"/>
    <mergeCell ref="U32:Z32"/>
    <mergeCell ref="AA32:AF32"/>
    <mergeCell ref="A33:J33"/>
    <mergeCell ref="K33:N33"/>
    <mergeCell ref="O33:T33"/>
    <mergeCell ref="U33:Z33"/>
    <mergeCell ref="AA33:AF33"/>
    <mergeCell ref="A34:J34"/>
    <mergeCell ref="K34:N34"/>
    <mergeCell ref="O34:T34"/>
    <mergeCell ref="U34:Z34"/>
    <mergeCell ref="AA34:AF34"/>
    <mergeCell ref="A35:J35"/>
    <mergeCell ref="K35:N35"/>
    <mergeCell ref="O35:T35"/>
    <mergeCell ref="U35:Z35"/>
    <mergeCell ref="AA35:AF35"/>
    <mergeCell ref="A36:J36"/>
    <mergeCell ref="K36:N36"/>
    <mergeCell ref="O36:T36"/>
    <mergeCell ref="U36:Z36"/>
    <mergeCell ref="AA36:AF36"/>
    <mergeCell ref="A37:J37"/>
    <mergeCell ref="K37:N37"/>
    <mergeCell ref="O37:T37"/>
    <mergeCell ref="U37:Z37"/>
    <mergeCell ref="AA37:AF37"/>
    <mergeCell ref="A38:J38"/>
    <mergeCell ref="K38:N38"/>
    <mergeCell ref="O38:T38"/>
    <mergeCell ref="U38:Z38"/>
    <mergeCell ref="AA38:AF38"/>
    <mergeCell ref="A39:J39"/>
    <mergeCell ref="K39:N39"/>
    <mergeCell ref="O39:T39"/>
    <mergeCell ref="U39:Z39"/>
    <mergeCell ref="AA39:AF39"/>
    <mergeCell ref="A40:J40"/>
    <mergeCell ref="K40:N40"/>
    <mergeCell ref="O40:T40"/>
    <mergeCell ref="U40:Z40"/>
    <mergeCell ref="AA40:AF40"/>
    <mergeCell ref="A41:J41"/>
    <mergeCell ref="K41:N41"/>
    <mergeCell ref="O41:T41"/>
    <mergeCell ref="U41:Z41"/>
    <mergeCell ref="AA41:AF41"/>
    <mergeCell ref="A42:J42"/>
    <mergeCell ref="K42:N42"/>
    <mergeCell ref="O42:T42"/>
    <mergeCell ref="U42:Z42"/>
    <mergeCell ref="AA42:AF42"/>
    <mergeCell ref="A43:J43"/>
    <mergeCell ref="K43:N43"/>
    <mergeCell ref="O43:T43"/>
    <mergeCell ref="U43:Z43"/>
    <mergeCell ref="AA43:AF43"/>
    <mergeCell ref="A44:J44"/>
    <mergeCell ref="K44:N44"/>
    <mergeCell ref="O44:T44"/>
    <mergeCell ref="U44:Z44"/>
    <mergeCell ref="AA44:AF44"/>
    <mergeCell ref="A45:J45"/>
    <mergeCell ref="K45:N45"/>
    <mergeCell ref="O45:T45"/>
    <mergeCell ref="U45:Z45"/>
    <mergeCell ref="AA45:AF45"/>
    <mergeCell ref="A46:J46"/>
    <mergeCell ref="K46:N46"/>
    <mergeCell ref="O46:T46"/>
    <mergeCell ref="U46:Z46"/>
    <mergeCell ref="AA46:AF46"/>
    <mergeCell ref="A47:J47"/>
    <mergeCell ref="K47:N47"/>
    <mergeCell ref="O47:T47"/>
    <mergeCell ref="U47:Z47"/>
    <mergeCell ref="AA47:AF47"/>
    <mergeCell ref="A48:J48"/>
    <mergeCell ref="K48:N48"/>
    <mergeCell ref="O48:T48"/>
    <mergeCell ref="U48:Z48"/>
    <mergeCell ref="AA48:AF48"/>
    <mergeCell ref="A49:J49"/>
    <mergeCell ref="K49:N49"/>
    <mergeCell ref="O49:T49"/>
    <mergeCell ref="U49:Z49"/>
    <mergeCell ref="AA49:AF49"/>
    <mergeCell ref="A50:J50"/>
    <mergeCell ref="K50:N50"/>
    <mergeCell ref="O50:T50"/>
    <mergeCell ref="U50:Z50"/>
    <mergeCell ref="AA50:AF50"/>
    <mergeCell ref="A51:J51"/>
    <mergeCell ref="K51:N51"/>
    <mergeCell ref="O51:T51"/>
    <mergeCell ref="U51:Z51"/>
    <mergeCell ref="AA51:AF51"/>
    <mergeCell ref="A52:J52"/>
    <mergeCell ref="K52:N52"/>
    <mergeCell ref="O52:T52"/>
    <mergeCell ref="U52:Z52"/>
    <mergeCell ref="AA52:AF52"/>
    <mergeCell ref="A53:J53"/>
    <mergeCell ref="K53:N53"/>
    <mergeCell ref="O53:T53"/>
    <mergeCell ref="U53:Z53"/>
    <mergeCell ref="AA53:AF53"/>
    <mergeCell ref="A54:J54"/>
    <mergeCell ref="K54:N54"/>
    <mergeCell ref="O54:T54"/>
    <mergeCell ref="U54:Z54"/>
    <mergeCell ref="AA54:AF54"/>
    <mergeCell ref="A55:J55"/>
    <mergeCell ref="K55:N55"/>
    <mergeCell ref="O55:T55"/>
    <mergeCell ref="U55:Z55"/>
    <mergeCell ref="AA55:AF55"/>
    <mergeCell ref="A56:J56"/>
    <mergeCell ref="K56:N56"/>
    <mergeCell ref="O56:T56"/>
    <mergeCell ref="U56:Z56"/>
    <mergeCell ref="AA56:AF56"/>
    <mergeCell ref="A57:J57"/>
    <mergeCell ref="K57:N57"/>
    <mergeCell ref="O57:T57"/>
    <mergeCell ref="U57:Z57"/>
    <mergeCell ref="AA57:AF57"/>
    <mergeCell ref="A58:J58"/>
    <mergeCell ref="K58:N58"/>
    <mergeCell ref="O58:T58"/>
    <mergeCell ref="U58:Z58"/>
    <mergeCell ref="AA58:AF58"/>
    <mergeCell ref="A59:J59"/>
    <mergeCell ref="K59:N59"/>
    <mergeCell ref="O59:T59"/>
    <mergeCell ref="U59:Z59"/>
    <mergeCell ref="AA59:AF59"/>
    <mergeCell ref="A60:J60"/>
    <mergeCell ref="K60:N60"/>
    <mergeCell ref="O60:T60"/>
    <mergeCell ref="U60:Z60"/>
    <mergeCell ref="AA60:AF60"/>
    <mergeCell ref="A61:J61"/>
    <mergeCell ref="K61:N61"/>
    <mergeCell ref="O61:T61"/>
    <mergeCell ref="U61:Z61"/>
    <mergeCell ref="AA61:AF61"/>
    <mergeCell ref="A62:J62"/>
    <mergeCell ref="K62:N62"/>
    <mergeCell ref="O62:T62"/>
    <mergeCell ref="U62:Z62"/>
    <mergeCell ref="AA62:AF62"/>
    <mergeCell ref="A63:J63"/>
    <mergeCell ref="K63:N63"/>
    <mergeCell ref="O63:T63"/>
    <mergeCell ref="U63:Z63"/>
    <mergeCell ref="AA63:AF63"/>
    <mergeCell ref="A64:J64"/>
    <mergeCell ref="K64:N64"/>
    <mergeCell ref="O64:T64"/>
    <mergeCell ref="U64:Z64"/>
    <mergeCell ref="AA64:AF64"/>
    <mergeCell ref="A65:J65"/>
    <mergeCell ref="K65:N65"/>
    <mergeCell ref="O65:T65"/>
    <mergeCell ref="U65:Z65"/>
    <mergeCell ref="AA65:AF65"/>
    <mergeCell ref="A66:J66"/>
    <mergeCell ref="K66:N66"/>
    <mergeCell ref="O66:T66"/>
    <mergeCell ref="U66:Z66"/>
    <mergeCell ref="AA66:AF66"/>
    <mergeCell ref="A67:J67"/>
    <mergeCell ref="K67:N67"/>
    <mergeCell ref="O67:T67"/>
    <mergeCell ref="U67:Z67"/>
    <mergeCell ref="AA67:AF67"/>
    <mergeCell ref="A68:J68"/>
    <mergeCell ref="K68:N68"/>
    <mergeCell ref="O68:T68"/>
    <mergeCell ref="U68:Z68"/>
    <mergeCell ref="AA68:AF68"/>
    <mergeCell ref="A69:J69"/>
    <mergeCell ref="K69:N69"/>
    <mergeCell ref="O69:T69"/>
    <mergeCell ref="U69:Z69"/>
    <mergeCell ref="AA69:AF69"/>
    <mergeCell ref="A70:J70"/>
    <mergeCell ref="K70:N70"/>
    <mergeCell ref="O70:T70"/>
    <mergeCell ref="U70:Z70"/>
    <mergeCell ref="AA70:AF70"/>
    <mergeCell ref="A71:J71"/>
    <mergeCell ref="K71:N71"/>
    <mergeCell ref="O71:T71"/>
    <mergeCell ref="U71:Z71"/>
    <mergeCell ref="AA71:AF71"/>
    <mergeCell ref="A72:J72"/>
    <mergeCell ref="K72:N72"/>
    <mergeCell ref="O72:T72"/>
    <mergeCell ref="U72:Z72"/>
    <mergeCell ref="AA72:AF72"/>
    <mergeCell ref="A73:J73"/>
    <mergeCell ref="K73:N73"/>
    <mergeCell ref="O73:T73"/>
    <mergeCell ref="U73:Z73"/>
    <mergeCell ref="AA73:AF73"/>
    <mergeCell ref="A74:J74"/>
    <mergeCell ref="K74:N74"/>
    <mergeCell ref="O74:T74"/>
    <mergeCell ref="U74:Z74"/>
    <mergeCell ref="AA74:AF74"/>
    <mergeCell ref="A75:J75"/>
    <mergeCell ref="K75:N75"/>
    <mergeCell ref="O75:T75"/>
    <mergeCell ref="U75:Z75"/>
    <mergeCell ref="AA75:AF75"/>
    <mergeCell ref="A76:J76"/>
    <mergeCell ref="K76:N76"/>
    <mergeCell ref="O76:T76"/>
    <mergeCell ref="U76:Z76"/>
    <mergeCell ref="AA76:AF76"/>
    <mergeCell ref="A77:J77"/>
    <mergeCell ref="K77:N77"/>
    <mergeCell ref="O77:T77"/>
    <mergeCell ref="U77:Z77"/>
    <mergeCell ref="AA77:AF77"/>
    <mergeCell ref="A78:J78"/>
    <mergeCell ref="K78:N78"/>
    <mergeCell ref="O78:T78"/>
    <mergeCell ref="U78:Z78"/>
    <mergeCell ref="AA78:AF78"/>
    <mergeCell ref="A79:J79"/>
    <mergeCell ref="K79:N79"/>
    <mergeCell ref="O79:T79"/>
    <mergeCell ref="U79:Z79"/>
    <mergeCell ref="AA79:AF79"/>
    <mergeCell ref="A80:J80"/>
    <mergeCell ref="K80:N80"/>
    <mergeCell ref="O80:T80"/>
    <mergeCell ref="U80:Z80"/>
    <mergeCell ref="AA80:AF80"/>
    <mergeCell ref="A81:J81"/>
    <mergeCell ref="K81:N81"/>
    <mergeCell ref="O81:T81"/>
    <mergeCell ref="U81:Z81"/>
    <mergeCell ref="AA81:AF81"/>
    <mergeCell ref="A82:J82"/>
    <mergeCell ref="K82:N82"/>
    <mergeCell ref="O82:T82"/>
    <mergeCell ref="U82:Z82"/>
    <mergeCell ref="AA82:AF82"/>
    <mergeCell ref="A83:J83"/>
    <mergeCell ref="K83:N83"/>
    <mergeCell ref="O83:T83"/>
    <mergeCell ref="U83:Z83"/>
    <mergeCell ref="AA83:AF83"/>
    <mergeCell ref="A84:J84"/>
    <mergeCell ref="K84:N84"/>
    <mergeCell ref="O84:T84"/>
    <mergeCell ref="U84:Z84"/>
    <mergeCell ref="AA84:AF84"/>
    <mergeCell ref="A85:J85"/>
    <mergeCell ref="K85:N85"/>
    <mergeCell ref="O85:T85"/>
    <mergeCell ref="U85:Z85"/>
    <mergeCell ref="AA85:AF85"/>
    <mergeCell ref="A86:J86"/>
    <mergeCell ref="K86:N86"/>
    <mergeCell ref="O86:T86"/>
    <mergeCell ref="U86:Z86"/>
    <mergeCell ref="AA86:AF86"/>
    <mergeCell ref="A87:J87"/>
    <mergeCell ref="K87:N87"/>
    <mergeCell ref="O87:T87"/>
    <mergeCell ref="U87:Z87"/>
    <mergeCell ref="AA87:AF87"/>
    <mergeCell ref="A88:J88"/>
    <mergeCell ref="K88:N88"/>
    <mergeCell ref="O88:T88"/>
    <mergeCell ref="U88:Z88"/>
    <mergeCell ref="AA88:AF88"/>
    <mergeCell ref="A89:J89"/>
    <mergeCell ref="K89:N89"/>
    <mergeCell ref="O89:T89"/>
    <mergeCell ref="U89:Z89"/>
    <mergeCell ref="AA89:AF89"/>
    <mergeCell ref="A90:J90"/>
    <mergeCell ref="K90:N90"/>
    <mergeCell ref="O90:T90"/>
    <mergeCell ref="U90:Z90"/>
    <mergeCell ref="AA90:AF90"/>
    <mergeCell ref="A91:J91"/>
    <mergeCell ref="K91:N91"/>
    <mergeCell ref="O91:T91"/>
    <mergeCell ref="U91:Z91"/>
    <mergeCell ref="AA91:AF91"/>
    <mergeCell ref="A92:J92"/>
    <mergeCell ref="K92:N92"/>
    <mergeCell ref="O92:T92"/>
    <mergeCell ref="U92:Z92"/>
    <mergeCell ref="AA92:AF92"/>
    <mergeCell ref="A93:J93"/>
    <mergeCell ref="K93:N93"/>
    <mergeCell ref="O93:T93"/>
    <mergeCell ref="U93:Z93"/>
    <mergeCell ref="AA93:AF93"/>
    <mergeCell ref="A94:J94"/>
    <mergeCell ref="K94:N94"/>
    <mergeCell ref="O94:T94"/>
    <mergeCell ref="U94:Z94"/>
    <mergeCell ref="AA94:AF94"/>
    <mergeCell ref="A95:J95"/>
    <mergeCell ref="K95:N95"/>
    <mergeCell ref="O95:T95"/>
    <mergeCell ref="U95:Z95"/>
    <mergeCell ref="AA95:AF95"/>
    <mergeCell ref="A96:J96"/>
    <mergeCell ref="K96:N96"/>
    <mergeCell ref="O96:T96"/>
    <mergeCell ref="U96:Z96"/>
    <mergeCell ref="AA96:AF96"/>
    <mergeCell ref="A97:J97"/>
    <mergeCell ref="K97:N97"/>
    <mergeCell ref="O97:T97"/>
    <mergeCell ref="U97:Z97"/>
    <mergeCell ref="AA97:AF97"/>
    <mergeCell ref="A98:J98"/>
    <mergeCell ref="K98:N98"/>
    <mergeCell ref="O98:T98"/>
    <mergeCell ref="U98:Z98"/>
    <mergeCell ref="AA98:AF98"/>
    <mergeCell ref="A99:J99"/>
    <mergeCell ref="K99:N99"/>
    <mergeCell ref="O99:T99"/>
    <mergeCell ref="U99:Z99"/>
    <mergeCell ref="AA99:AF99"/>
    <mergeCell ref="A100:J100"/>
    <mergeCell ref="K100:N100"/>
    <mergeCell ref="O100:T100"/>
    <mergeCell ref="U100:Z100"/>
    <mergeCell ref="AA100:AF100"/>
    <mergeCell ref="A101:J101"/>
    <mergeCell ref="K101:N101"/>
    <mergeCell ref="O101:T101"/>
    <mergeCell ref="U101:Z101"/>
    <mergeCell ref="AA101:AF101"/>
    <mergeCell ref="A102:J102"/>
    <mergeCell ref="K102:N102"/>
    <mergeCell ref="O102:T102"/>
    <mergeCell ref="U102:Z102"/>
    <mergeCell ref="AA102:AF102"/>
    <mergeCell ref="A103:J103"/>
    <mergeCell ref="K103:N103"/>
    <mergeCell ref="O103:T103"/>
    <mergeCell ref="U103:Z103"/>
    <mergeCell ref="AA103:AF103"/>
    <mergeCell ref="A104:J104"/>
    <mergeCell ref="K104:N104"/>
    <mergeCell ref="O104:T104"/>
    <mergeCell ref="U104:Z104"/>
    <mergeCell ref="AA104:AF104"/>
    <mergeCell ref="A105:J105"/>
    <mergeCell ref="K105:N105"/>
    <mergeCell ref="O105:T105"/>
    <mergeCell ref="U105:Z105"/>
    <mergeCell ref="AA105:AF105"/>
    <mergeCell ref="A106:J106"/>
    <mergeCell ref="K106:N106"/>
    <mergeCell ref="O106:T106"/>
    <mergeCell ref="U106:Z106"/>
    <mergeCell ref="AA106:AF106"/>
    <mergeCell ref="A107:J107"/>
    <mergeCell ref="K107:N107"/>
    <mergeCell ref="O107:T107"/>
    <mergeCell ref="U107:Z107"/>
    <mergeCell ref="AA107:AF107"/>
    <mergeCell ref="A108:J108"/>
    <mergeCell ref="K108:N108"/>
    <mergeCell ref="O108:T108"/>
    <mergeCell ref="U108:Z108"/>
    <mergeCell ref="AA108:AF108"/>
    <mergeCell ref="A109:J109"/>
    <mergeCell ref="K109:N109"/>
    <mergeCell ref="O109:T109"/>
    <mergeCell ref="U109:Z109"/>
    <mergeCell ref="AA109:AF109"/>
    <mergeCell ref="A110:J110"/>
    <mergeCell ref="K110:N110"/>
    <mergeCell ref="O110:T110"/>
    <mergeCell ref="U110:Z110"/>
    <mergeCell ref="AA110:AF110"/>
    <mergeCell ref="A111:J111"/>
    <mergeCell ref="K111:N111"/>
    <mergeCell ref="O111:T111"/>
    <mergeCell ref="U111:Z111"/>
    <mergeCell ref="AA111:AF111"/>
    <mergeCell ref="A112:J112"/>
    <mergeCell ref="K112:N112"/>
    <mergeCell ref="O112:T112"/>
    <mergeCell ref="U112:Z112"/>
    <mergeCell ref="AA112:AF112"/>
    <mergeCell ref="A113:J113"/>
    <mergeCell ref="K113:N113"/>
    <mergeCell ref="O113:T113"/>
    <mergeCell ref="U113:Z113"/>
    <mergeCell ref="AA113:AF113"/>
    <mergeCell ref="A114:J114"/>
    <mergeCell ref="K114:N114"/>
    <mergeCell ref="O114:T114"/>
    <mergeCell ref="U114:Z114"/>
    <mergeCell ref="AA114:AF114"/>
    <mergeCell ref="A115:J115"/>
    <mergeCell ref="K115:N115"/>
    <mergeCell ref="O115:T115"/>
    <mergeCell ref="U115:Z115"/>
    <mergeCell ref="AA115:AF115"/>
    <mergeCell ref="A118:J118"/>
    <mergeCell ref="K118:N118"/>
    <mergeCell ref="O118:T118"/>
    <mergeCell ref="U118:Z118"/>
    <mergeCell ref="AA118:AF118"/>
    <mergeCell ref="A116:J116"/>
    <mergeCell ref="K116:N116"/>
    <mergeCell ref="O116:T116"/>
    <mergeCell ref="U116:Z116"/>
    <mergeCell ref="AA116:AF116"/>
    <mergeCell ref="A117:J117"/>
    <mergeCell ref="K117:N117"/>
    <mergeCell ref="O117:T117"/>
    <mergeCell ref="U117:Z117"/>
    <mergeCell ref="AA117:AF11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0B690-C79F-4806-B360-D33E486CE645}">
  <sheetPr>
    <tabColor rgb="FF92D050"/>
  </sheetPr>
  <dimension ref="A1:AF119"/>
  <sheetViews>
    <sheetView workbookViewId="0">
      <selection activeCell="AA113" sqref="AA113:AF113"/>
    </sheetView>
  </sheetViews>
  <sheetFormatPr defaultRowHeight="12.75" x14ac:dyDescent="0.2"/>
  <cols>
    <col min="3" max="3" width="8" customWidth="1"/>
    <col min="4" max="9" width="9.140625" hidden="1" customWidth="1"/>
    <col min="12" max="12" width="1.28515625" customWidth="1"/>
    <col min="13" max="14" width="9.140625" hidden="1" customWidth="1"/>
    <col min="15" max="15" width="9.140625" style="524"/>
    <col min="16" max="16" width="5.140625" style="524" customWidth="1"/>
    <col min="17" max="20" width="9.140625" hidden="1" customWidth="1"/>
    <col min="21" max="21" width="9.140625" style="524"/>
    <col min="22" max="22" width="4.5703125" style="524" customWidth="1"/>
    <col min="23" max="26" width="9.140625" hidden="1" customWidth="1"/>
    <col min="28" max="28" width="1.85546875" customWidth="1"/>
    <col min="29" max="31" width="9.140625" hidden="1" customWidth="1"/>
    <col min="32" max="32" width="2.28515625" customWidth="1"/>
  </cols>
  <sheetData>
    <row r="1" spans="1:32" ht="15" x14ac:dyDescent="0.2">
      <c r="A1" s="1" t="s">
        <v>532</v>
      </c>
    </row>
    <row r="3" spans="1:32" ht="20.25" x14ac:dyDescent="0.2">
      <c r="A3" s="770" t="s">
        <v>566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0"/>
      <c r="S3" s="770"/>
      <c r="T3" s="770"/>
      <c r="U3" s="770"/>
      <c r="V3" s="770"/>
      <c r="W3" s="770"/>
      <c r="X3" s="770"/>
      <c r="Y3" s="770"/>
      <c r="Z3" s="770"/>
      <c r="AA3" s="770"/>
      <c r="AB3" s="770"/>
      <c r="AC3" s="770"/>
      <c r="AD3" s="770"/>
      <c r="AE3" s="770"/>
      <c r="AF3" s="770"/>
    </row>
    <row r="4" spans="1:32" ht="13.5" thickBot="1" x14ac:dyDescent="0.25">
      <c r="A4" s="771" t="s">
        <v>525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1"/>
      <c r="P4" s="771"/>
      <c r="Q4" s="771"/>
      <c r="R4" s="771"/>
      <c r="S4" s="771"/>
      <c r="T4" s="771"/>
      <c r="U4" s="771"/>
      <c r="V4" s="771"/>
      <c r="W4" s="771"/>
      <c r="X4" s="771"/>
      <c r="Y4" s="771"/>
      <c r="Z4" s="771"/>
      <c r="AA4" s="771"/>
      <c r="AB4" s="771"/>
      <c r="AC4" s="771"/>
      <c r="AD4" s="771"/>
      <c r="AE4" s="771"/>
      <c r="AF4" s="771"/>
    </row>
    <row r="5" spans="1:32" ht="16.5" thickTop="1" thickBot="1" x14ac:dyDescent="0.25">
      <c r="A5" s="761" t="s">
        <v>96</v>
      </c>
      <c r="B5" s="761"/>
      <c r="C5" s="761"/>
      <c r="D5" s="761"/>
      <c r="E5" s="761"/>
      <c r="F5" s="761"/>
      <c r="G5" s="761"/>
      <c r="H5" s="761"/>
      <c r="I5" s="761"/>
      <c r="J5" s="761"/>
      <c r="K5" s="762" t="s">
        <v>331</v>
      </c>
      <c r="L5" s="762"/>
      <c r="M5" s="762"/>
      <c r="N5" s="762"/>
      <c r="O5" s="762" t="s">
        <v>332</v>
      </c>
      <c r="P5" s="762"/>
      <c r="Q5" s="762"/>
      <c r="R5" s="762"/>
      <c r="S5" s="762"/>
      <c r="T5" s="762"/>
      <c r="U5" s="762" t="s">
        <v>333</v>
      </c>
      <c r="V5" s="762"/>
      <c r="W5" s="762"/>
      <c r="X5" s="762"/>
      <c r="Y5" s="762"/>
      <c r="Z5" s="762"/>
      <c r="AA5" s="764" t="s">
        <v>334</v>
      </c>
      <c r="AB5" s="764"/>
      <c r="AC5" s="764"/>
      <c r="AD5" s="764"/>
      <c r="AE5" s="764"/>
      <c r="AF5" s="764"/>
    </row>
    <row r="6" spans="1:32" ht="18" thickTop="1" x14ac:dyDescent="0.3">
      <c r="A6" s="772" t="s">
        <v>526</v>
      </c>
      <c r="B6" s="772"/>
      <c r="C6" s="772"/>
      <c r="D6" s="772"/>
      <c r="E6" s="772"/>
      <c r="F6" s="772"/>
      <c r="G6" s="772"/>
      <c r="H6" s="772"/>
      <c r="I6" s="772"/>
      <c r="J6" s="772"/>
      <c r="K6" s="766" t="s">
        <v>527</v>
      </c>
      <c r="L6" s="766"/>
      <c r="M6" s="766"/>
      <c r="N6" s="766"/>
      <c r="O6" s="766" t="s">
        <v>528</v>
      </c>
      <c r="P6" s="766"/>
      <c r="Q6" s="766"/>
      <c r="R6" s="766"/>
      <c r="S6" s="766"/>
      <c r="T6" s="766"/>
      <c r="U6" s="766" t="s">
        <v>529</v>
      </c>
      <c r="V6" s="766"/>
      <c r="W6" s="766"/>
      <c r="X6" s="766"/>
      <c r="Y6" s="766"/>
      <c r="Z6" s="766"/>
      <c r="AA6" s="768" t="s">
        <v>530</v>
      </c>
      <c r="AB6" s="768"/>
      <c r="AC6" s="768"/>
      <c r="AD6" s="768"/>
      <c r="AE6" s="768"/>
      <c r="AF6" s="768"/>
    </row>
    <row r="7" spans="1:32" ht="18" thickBot="1" x14ac:dyDescent="0.25">
      <c r="A7" s="753" t="s">
        <v>335</v>
      </c>
      <c r="B7" s="753"/>
      <c r="C7" s="753"/>
      <c r="D7" s="753"/>
      <c r="E7" s="753"/>
      <c r="F7" s="753"/>
      <c r="G7" s="753"/>
      <c r="H7" s="753"/>
      <c r="I7" s="753"/>
      <c r="J7" s="753"/>
      <c r="K7" s="754" t="s">
        <v>336</v>
      </c>
      <c r="L7" s="754"/>
      <c r="M7" s="754"/>
      <c r="N7" s="754"/>
      <c r="O7" s="758" t="s">
        <v>336</v>
      </c>
      <c r="P7" s="758"/>
      <c r="Q7" s="758"/>
      <c r="R7" s="758"/>
      <c r="S7" s="758"/>
      <c r="T7" s="758"/>
      <c r="U7" s="758" t="s">
        <v>336</v>
      </c>
      <c r="V7" s="758"/>
      <c r="W7" s="758"/>
      <c r="X7" s="758"/>
      <c r="Y7" s="758"/>
      <c r="Z7" s="758"/>
      <c r="AA7" s="756" t="s">
        <v>336</v>
      </c>
      <c r="AB7" s="756"/>
      <c r="AC7" s="756"/>
      <c r="AD7" s="756"/>
      <c r="AE7" s="756"/>
      <c r="AF7" s="756"/>
    </row>
    <row r="8" spans="1:32" ht="51" customHeight="1" thickTop="1" thickBot="1" x14ac:dyDescent="0.25">
      <c r="A8" s="753" t="s">
        <v>337</v>
      </c>
      <c r="B8" s="753"/>
      <c r="C8" s="753"/>
      <c r="D8" s="753"/>
      <c r="E8" s="753"/>
      <c r="F8" s="753"/>
      <c r="G8" s="753"/>
      <c r="H8" s="753"/>
      <c r="I8" s="753"/>
      <c r="J8" s="753"/>
      <c r="K8" s="754" t="s">
        <v>338</v>
      </c>
      <c r="L8" s="754"/>
      <c r="M8" s="754"/>
      <c r="N8" s="754"/>
      <c r="O8" s="758" t="s">
        <v>531</v>
      </c>
      <c r="P8" s="758"/>
      <c r="Q8" s="758"/>
      <c r="R8" s="758"/>
      <c r="S8" s="758"/>
      <c r="T8" s="758"/>
      <c r="U8" s="758" t="s">
        <v>531</v>
      </c>
      <c r="V8" s="758"/>
      <c r="W8" s="758"/>
      <c r="X8" s="758"/>
      <c r="Y8" s="758"/>
      <c r="Z8" s="758"/>
      <c r="AA8" s="756" t="s">
        <v>531</v>
      </c>
      <c r="AB8" s="756"/>
      <c r="AC8" s="756"/>
      <c r="AD8" s="756"/>
      <c r="AE8" s="756"/>
      <c r="AF8" s="756"/>
    </row>
    <row r="9" spans="1:32" ht="18.75" thickTop="1" thickBot="1" x14ac:dyDescent="0.25">
      <c r="A9" s="753" t="s">
        <v>339</v>
      </c>
      <c r="B9" s="753"/>
      <c r="C9" s="753"/>
      <c r="D9" s="753"/>
      <c r="E9" s="753"/>
      <c r="F9" s="753"/>
      <c r="G9" s="753"/>
      <c r="H9" s="753"/>
      <c r="I9" s="753"/>
      <c r="J9" s="753"/>
      <c r="K9" s="754" t="s">
        <v>340</v>
      </c>
      <c r="L9" s="754"/>
      <c r="M9" s="754"/>
      <c r="N9" s="754"/>
      <c r="O9" s="758" t="s">
        <v>531</v>
      </c>
      <c r="P9" s="758"/>
      <c r="Q9" s="758"/>
      <c r="R9" s="758"/>
      <c r="S9" s="758"/>
      <c r="T9" s="758"/>
      <c r="U9" s="758" t="s">
        <v>531</v>
      </c>
      <c r="V9" s="758"/>
      <c r="W9" s="758"/>
      <c r="X9" s="758"/>
      <c r="Y9" s="758"/>
      <c r="Z9" s="758"/>
      <c r="AA9" s="756" t="s">
        <v>531</v>
      </c>
      <c r="AB9" s="756"/>
      <c r="AC9" s="756"/>
      <c r="AD9" s="756"/>
      <c r="AE9" s="756"/>
      <c r="AF9" s="756"/>
    </row>
    <row r="10" spans="1:32" ht="18.75" thickTop="1" thickBot="1" x14ac:dyDescent="0.25">
      <c r="A10" s="753" t="s">
        <v>341</v>
      </c>
      <c r="B10" s="753"/>
      <c r="C10" s="753"/>
      <c r="D10" s="753"/>
      <c r="E10" s="753"/>
      <c r="F10" s="753"/>
      <c r="G10" s="753"/>
      <c r="H10" s="753"/>
      <c r="I10" s="753"/>
      <c r="J10" s="753"/>
      <c r="K10" s="754" t="s">
        <v>342</v>
      </c>
      <c r="L10" s="754"/>
      <c r="M10" s="754"/>
      <c r="N10" s="754"/>
      <c r="O10" s="758" t="s">
        <v>531</v>
      </c>
      <c r="P10" s="758"/>
      <c r="Q10" s="758"/>
      <c r="R10" s="758"/>
      <c r="S10" s="758"/>
      <c r="T10" s="758"/>
      <c r="U10" s="758" t="s">
        <v>531</v>
      </c>
      <c r="V10" s="758"/>
      <c r="W10" s="758"/>
      <c r="X10" s="758"/>
      <c r="Y10" s="758"/>
      <c r="Z10" s="758"/>
      <c r="AA10" s="756" t="s">
        <v>531</v>
      </c>
      <c r="AB10" s="756"/>
      <c r="AC10" s="756"/>
      <c r="AD10" s="756"/>
      <c r="AE10" s="756"/>
      <c r="AF10" s="756"/>
    </row>
    <row r="11" spans="1:32" ht="37.5" customHeight="1" thickTop="1" thickBot="1" x14ac:dyDescent="0.25">
      <c r="A11" s="753" t="s">
        <v>343</v>
      </c>
      <c r="B11" s="753"/>
      <c r="C11" s="753"/>
      <c r="D11" s="753"/>
      <c r="E11" s="753"/>
      <c r="F11" s="753"/>
      <c r="G11" s="753"/>
      <c r="H11" s="753"/>
      <c r="I11" s="753"/>
      <c r="J11" s="753"/>
      <c r="K11" s="754" t="s">
        <v>344</v>
      </c>
      <c r="L11" s="754"/>
      <c r="M11" s="754"/>
      <c r="N11" s="754"/>
      <c r="O11" s="758" t="s">
        <v>531</v>
      </c>
      <c r="P11" s="758"/>
      <c r="Q11" s="758"/>
      <c r="R11" s="758"/>
      <c r="S11" s="758"/>
      <c r="T11" s="758"/>
      <c r="U11" s="758" t="s">
        <v>531</v>
      </c>
      <c r="V11" s="758"/>
      <c r="W11" s="758"/>
      <c r="X11" s="758"/>
      <c r="Y11" s="758"/>
      <c r="Z11" s="758"/>
      <c r="AA11" s="756" t="s">
        <v>531</v>
      </c>
      <c r="AB11" s="756"/>
      <c r="AC11" s="756"/>
      <c r="AD11" s="756"/>
      <c r="AE11" s="756"/>
      <c r="AF11" s="756"/>
    </row>
    <row r="12" spans="1:32" ht="54" customHeight="1" thickTop="1" thickBot="1" x14ac:dyDescent="0.25">
      <c r="A12" s="753" t="s">
        <v>345</v>
      </c>
      <c r="B12" s="753"/>
      <c r="C12" s="753"/>
      <c r="D12" s="753"/>
      <c r="E12" s="753"/>
      <c r="F12" s="753"/>
      <c r="G12" s="753"/>
      <c r="H12" s="753"/>
      <c r="I12" s="753"/>
      <c r="J12" s="753"/>
      <c r="K12" s="754" t="s">
        <v>346</v>
      </c>
      <c r="L12" s="754"/>
      <c r="M12" s="754"/>
      <c r="N12" s="754"/>
      <c r="O12" s="758" t="s">
        <v>531</v>
      </c>
      <c r="P12" s="758"/>
      <c r="Q12" s="758"/>
      <c r="R12" s="758"/>
      <c r="S12" s="758"/>
      <c r="T12" s="758"/>
      <c r="U12" s="758" t="s">
        <v>531</v>
      </c>
      <c r="V12" s="758"/>
      <c r="W12" s="758"/>
      <c r="X12" s="758"/>
      <c r="Y12" s="758"/>
      <c r="Z12" s="758"/>
      <c r="AA12" s="756" t="s">
        <v>531</v>
      </c>
      <c r="AB12" s="756"/>
      <c r="AC12" s="756"/>
      <c r="AD12" s="756"/>
      <c r="AE12" s="756"/>
      <c r="AF12" s="756"/>
    </row>
    <row r="13" spans="1:32" ht="34.5" customHeight="1" thickTop="1" thickBot="1" x14ac:dyDescent="0.25">
      <c r="A13" s="753" t="s">
        <v>347</v>
      </c>
      <c r="B13" s="753"/>
      <c r="C13" s="753"/>
      <c r="D13" s="753"/>
      <c r="E13" s="753"/>
      <c r="F13" s="753"/>
      <c r="G13" s="753"/>
      <c r="H13" s="753"/>
      <c r="I13" s="753"/>
      <c r="J13" s="753"/>
      <c r="K13" s="754" t="s">
        <v>348</v>
      </c>
      <c r="L13" s="754"/>
      <c r="M13" s="754"/>
      <c r="N13" s="754"/>
      <c r="O13" s="758" t="s">
        <v>531</v>
      </c>
      <c r="P13" s="758"/>
      <c r="Q13" s="758"/>
      <c r="R13" s="758"/>
      <c r="S13" s="758"/>
      <c r="T13" s="758"/>
      <c r="U13" s="758" t="s">
        <v>531</v>
      </c>
      <c r="V13" s="758"/>
      <c r="W13" s="758"/>
      <c r="X13" s="758"/>
      <c r="Y13" s="758"/>
      <c r="Z13" s="758"/>
      <c r="AA13" s="756" t="s">
        <v>531</v>
      </c>
      <c r="AB13" s="756"/>
      <c r="AC13" s="756"/>
      <c r="AD13" s="756"/>
      <c r="AE13" s="756"/>
      <c r="AF13" s="756"/>
    </row>
    <row r="14" spans="1:32" ht="18.75" thickTop="1" thickBot="1" x14ac:dyDescent="0.25">
      <c r="A14" s="753" t="s">
        <v>349</v>
      </c>
      <c r="B14" s="753"/>
      <c r="C14" s="753"/>
      <c r="D14" s="753"/>
      <c r="E14" s="753"/>
      <c r="F14" s="753"/>
      <c r="G14" s="753"/>
      <c r="H14" s="753"/>
      <c r="I14" s="753"/>
      <c r="J14" s="753"/>
      <c r="K14" s="754" t="s">
        <v>350</v>
      </c>
      <c r="L14" s="754"/>
      <c r="M14" s="754"/>
      <c r="N14" s="754"/>
      <c r="O14" s="758" t="s">
        <v>531</v>
      </c>
      <c r="P14" s="758"/>
      <c r="Q14" s="758"/>
      <c r="R14" s="758"/>
      <c r="S14" s="758"/>
      <c r="T14" s="758"/>
      <c r="U14" s="758" t="s">
        <v>531</v>
      </c>
      <c r="V14" s="758"/>
      <c r="W14" s="758"/>
      <c r="X14" s="758"/>
      <c r="Y14" s="758"/>
      <c r="Z14" s="758"/>
      <c r="AA14" s="756" t="s">
        <v>531</v>
      </c>
      <c r="AB14" s="756"/>
      <c r="AC14" s="756"/>
      <c r="AD14" s="756"/>
      <c r="AE14" s="756"/>
      <c r="AF14" s="756"/>
    </row>
    <row r="15" spans="1:32" ht="18.75" thickTop="1" thickBot="1" x14ac:dyDescent="0.25">
      <c r="A15" s="753" t="s">
        <v>351</v>
      </c>
      <c r="B15" s="753"/>
      <c r="C15" s="753"/>
      <c r="D15" s="753"/>
      <c r="E15" s="753"/>
      <c r="F15" s="753"/>
      <c r="G15" s="753"/>
      <c r="H15" s="753"/>
      <c r="I15" s="753"/>
      <c r="J15" s="753"/>
      <c r="K15" s="754" t="s">
        <v>352</v>
      </c>
      <c r="L15" s="754"/>
      <c r="M15" s="754"/>
      <c r="N15" s="754"/>
      <c r="O15" s="758" t="s">
        <v>531</v>
      </c>
      <c r="P15" s="758"/>
      <c r="Q15" s="758"/>
      <c r="R15" s="758"/>
      <c r="S15" s="758"/>
      <c r="T15" s="758"/>
      <c r="U15" s="758" t="s">
        <v>531</v>
      </c>
      <c r="V15" s="758"/>
      <c r="W15" s="758"/>
      <c r="X15" s="758"/>
      <c r="Y15" s="758"/>
      <c r="Z15" s="758"/>
      <c r="AA15" s="756" t="s">
        <v>531</v>
      </c>
      <c r="AB15" s="756"/>
      <c r="AC15" s="756"/>
      <c r="AD15" s="756"/>
      <c r="AE15" s="756"/>
      <c r="AF15" s="756"/>
    </row>
    <row r="16" spans="1:32" ht="33.75" customHeight="1" thickTop="1" thickBot="1" x14ac:dyDescent="0.25">
      <c r="A16" s="753" t="s">
        <v>343</v>
      </c>
      <c r="B16" s="753"/>
      <c r="C16" s="753"/>
      <c r="D16" s="753"/>
      <c r="E16" s="753"/>
      <c r="F16" s="753"/>
      <c r="G16" s="753"/>
      <c r="H16" s="753"/>
      <c r="I16" s="753"/>
      <c r="J16" s="753"/>
      <c r="K16" s="754" t="s">
        <v>353</v>
      </c>
      <c r="L16" s="754"/>
      <c r="M16" s="754"/>
      <c r="N16" s="754"/>
      <c r="O16" s="758" t="s">
        <v>531</v>
      </c>
      <c r="P16" s="758"/>
      <c r="Q16" s="758"/>
      <c r="R16" s="758"/>
      <c r="S16" s="758"/>
      <c r="T16" s="758"/>
      <c r="U16" s="758" t="s">
        <v>531</v>
      </c>
      <c r="V16" s="758"/>
      <c r="W16" s="758"/>
      <c r="X16" s="758"/>
      <c r="Y16" s="758"/>
      <c r="Z16" s="758"/>
      <c r="AA16" s="756" t="s">
        <v>531</v>
      </c>
      <c r="AB16" s="756"/>
      <c r="AC16" s="756"/>
      <c r="AD16" s="756"/>
      <c r="AE16" s="756"/>
      <c r="AF16" s="756"/>
    </row>
    <row r="17" spans="1:32" ht="50.25" customHeight="1" thickTop="1" thickBot="1" x14ac:dyDescent="0.25">
      <c r="A17" s="753" t="s">
        <v>345</v>
      </c>
      <c r="B17" s="753"/>
      <c r="C17" s="753"/>
      <c r="D17" s="753"/>
      <c r="E17" s="753"/>
      <c r="F17" s="753"/>
      <c r="G17" s="753"/>
      <c r="H17" s="753"/>
      <c r="I17" s="753"/>
      <c r="J17" s="753"/>
      <c r="K17" s="754" t="s">
        <v>354</v>
      </c>
      <c r="L17" s="754"/>
      <c r="M17" s="754"/>
      <c r="N17" s="754"/>
      <c r="O17" s="758" t="s">
        <v>531</v>
      </c>
      <c r="P17" s="758"/>
      <c r="Q17" s="758"/>
      <c r="R17" s="758"/>
      <c r="S17" s="758"/>
      <c r="T17" s="758"/>
      <c r="U17" s="758" t="s">
        <v>531</v>
      </c>
      <c r="V17" s="758"/>
      <c r="W17" s="758"/>
      <c r="X17" s="758"/>
      <c r="Y17" s="758"/>
      <c r="Z17" s="758"/>
      <c r="AA17" s="756" t="s">
        <v>531</v>
      </c>
      <c r="AB17" s="756"/>
      <c r="AC17" s="756"/>
      <c r="AD17" s="756"/>
      <c r="AE17" s="756"/>
      <c r="AF17" s="756"/>
    </row>
    <row r="18" spans="1:32" ht="39.75" customHeight="1" thickTop="1" thickBot="1" x14ac:dyDescent="0.25">
      <c r="A18" s="753" t="s">
        <v>347</v>
      </c>
      <c r="B18" s="753"/>
      <c r="C18" s="753"/>
      <c r="D18" s="753"/>
      <c r="E18" s="753"/>
      <c r="F18" s="753"/>
      <c r="G18" s="753"/>
      <c r="H18" s="753"/>
      <c r="I18" s="753"/>
      <c r="J18" s="753"/>
      <c r="K18" s="754" t="s">
        <v>355</v>
      </c>
      <c r="L18" s="754"/>
      <c r="M18" s="754"/>
      <c r="N18" s="754"/>
      <c r="O18" s="758" t="s">
        <v>531</v>
      </c>
      <c r="P18" s="758"/>
      <c r="Q18" s="758"/>
      <c r="R18" s="758"/>
      <c r="S18" s="758"/>
      <c r="T18" s="758"/>
      <c r="U18" s="755">
        <v>109992</v>
      </c>
      <c r="V18" s="755"/>
      <c r="W18" s="755"/>
      <c r="X18" s="755"/>
      <c r="Y18" s="755"/>
      <c r="Z18" s="755"/>
      <c r="AA18" s="756" t="s">
        <v>531</v>
      </c>
      <c r="AB18" s="756"/>
      <c r="AC18" s="756"/>
      <c r="AD18" s="756"/>
      <c r="AE18" s="756"/>
      <c r="AF18" s="756"/>
    </row>
    <row r="19" spans="1:32" ht="18.75" thickTop="1" thickBot="1" x14ac:dyDescent="0.25">
      <c r="A19" s="753" t="s">
        <v>349</v>
      </c>
      <c r="B19" s="753"/>
      <c r="C19" s="753"/>
      <c r="D19" s="753"/>
      <c r="E19" s="753"/>
      <c r="F19" s="753"/>
      <c r="G19" s="753"/>
      <c r="H19" s="753"/>
      <c r="I19" s="753"/>
      <c r="J19" s="753"/>
      <c r="K19" s="754" t="s">
        <v>356</v>
      </c>
      <c r="L19" s="754"/>
      <c r="M19" s="754"/>
      <c r="N19" s="754"/>
      <c r="O19" s="758" t="s">
        <v>531</v>
      </c>
      <c r="P19" s="758"/>
      <c r="Q19" s="758"/>
      <c r="R19" s="758"/>
      <c r="S19" s="758"/>
      <c r="T19" s="758"/>
      <c r="U19" s="755">
        <v>-109992</v>
      </c>
      <c r="V19" s="755"/>
      <c r="W19" s="755"/>
      <c r="X19" s="755"/>
      <c r="Y19" s="755"/>
      <c r="Z19" s="755"/>
      <c r="AA19" s="756" t="s">
        <v>531</v>
      </c>
      <c r="AB19" s="756"/>
      <c r="AC19" s="756"/>
      <c r="AD19" s="756"/>
      <c r="AE19" s="756"/>
      <c r="AF19" s="756"/>
    </row>
    <row r="20" spans="1:32" ht="40.5" customHeight="1" thickTop="1" thickBot="1" x14ac:dyDescent="0.25">
      <c r="A20" s="753" t="s">
        <v>357</v>
      </c>
      <c r="B20" s="753"/>
      <c r="C20" s="753"/>
      <c r="D20" s="753"/>
      <c r="E20" s="753"/>
      <c r="F20" s="753"/>
      <c r="G20" s="753"/>
      <c r="H20" s="753"/>
      <c r="I20" s="753"/>
      <c r="J20" s="753"/>
      <c r="K20" s="754" t="s">
        <v>358</v>
      </c>
      <c r="L20" s="754"/>
      <c r="M20" s="754"/>
      <c r="N20" s="754"/>
      <c r="O20" s="758" t="s">
        <v>531</v>
      </c>
      <c r="P20" s="758"/>
      <c r="Q20" s="758"/>
      <c r="R20" s="758"/>
      <c r="S20" s="758"/>
      <c r="T20" s="758"/>
      <c r="U20" s="758" t="s">
        <v>531</v>
      </c>
      <c r="V20" s="758"/>
      <c r="W20" s="758"/>
      <c r="X20" s="758"/>
      <c r="Y20" s="758"/>
      <c r="Z20" s="758"/>
      <c r="AA20" s="756" t="s">
        <v>531</v>
      </c>
      <c r="AB20" s="756"/>
      <c r="AC20" s="756"/>
      <c r="AD20" s="756"/>
      <c r="AE20" s="756"/>
      <c r="AF20" s="756"/>
    </row>
    <row r="21" spans="1:32" ht="34.5" customHeight="1" thickTop="1" thickBot="1" x14ac:dyDescent="0.25">
      <c r="A21" s="753" t="s">
        <v>343</v>
      </c>
      <c r="B21" s="753"/>
      <c r="C21" s="753"/>
      <c r="D21" s="753"/>
      <c r="E21" s="753"/>
      <c r="F21" s="753"/>
      <c r="G21" s="753"/>
      <c r="H21" s="753"/>
      <c r="I21" s="753"/>
      <c r="J21" s="753"/>
      <c r="K21" s="754" t="s">
        <v>359</v>
      </c>
      <c r="L21" s="754"/>
      <c r="M21" s="754"/>
      <c r="N21" s="754"/>
      <c r="O21" s="758" t="s">
        <v>531</v>
      </c>
      <c r="P21" s="758"/>
      <c r="Q21" s="758"/>
      <c r="R21" s="758"/>
      <c r="S21" s="758"/>
      <c r="T21" s="758"/>
      <c r="U21" s="758" t="s">
        <v>531</v>
      </c>
      <c r="V21" s="758"/>
      <c r="W21" s="758"/>
      <c r="X21" s="758"/>
      <c r="Y21" s="758"/>
      <c r="Z21" s="758"/>
      <c r="AA21" s="756" t="s">
        <v>531</v>
      </c>
      <c r="AB21" s="756"/>
      <c r="AC21" s="756"/>
      <c r="AD21" s="756"/>
      <c r="AE21" s="756"/>
      <c r="AF21" s="756"/>
    </row>
    <row r="22" spans="1:32" ht="53.25" customHeight="1" thickTop="1" thickBot="1" x14ac:dyDescent="0.25">
      <c r="A22" s="753" t="s">
        <v>345</v>
      </c>
      <c r="B22" s="753"/>
      <c r="C22" s="753"/>
      <c r="D22" s="753"/>
      <c r="E22" s="753"/>
      <c r="F22" s="753"/>
      <c r="G22" s="753"/>
      <c r="H22" s="753"/>
      <c r="I22" s="753"/>
      <c r="J22" s="753"/>
      <c r="K22" s="754" t="s">
        <v>360</v>
      </c>
      <c r="L22" s="754"/>
      <c r="M22" s="754"/>
      <c r="N22" s="754"/>
      <c r="O22" s="758" t="s">
        <v>531</v>
      </c>
      <c r="P22" s="758"/>
      <c r="Q22" s="758"/>
      <c r="R22" s="758"/>
      <c r="S22" s="758"/>
      <c r="T22" s="758"/>
      <c r="U22" s="758" t="s">
        <v>531</v>
      </c>
      <c r="V22" s="758"/>
      <c r="W22" s="758"/>
      <c r="X22" s="758"/>
      <c r="Y22" s="758"/>
      <c r="Z22" s="758"/>
      <c r="AA22" s="756" t="s">
        <v>531</v>
      </c>
      <c r="AB22" s="756"/>
      <c r="AC22" s="756"/>
      <c r="AD22" s="756"/>
      <c r="AE22" s="756"/>
      <c r="AF22" s="756"/>
    </row>
    <row r="23" spans="1:32" ht="38.25" customHeight="1" thickTop="1" thickBot="1" x14ac:dyDescent="0.25">
      <c r="A23" s="753" t="s">
        <v>347</v>
      </c>
      <c r="B23" s="753"/>
      <c r="C23" s="753"/>
      <c r="D23" s="753"/>
      <c r="E23" s="753"/>
      <c r="F23" s="753"/>
      <c r="G23" s="753"/>
      <c r="H23" s="753"/>
      <c r="I23" s="753"/>
      <c r="J23" s="753"/>
      <c r="K23" s="754" t="s">
        <v>361</v>
      </c>
      <c r="L23" s="754"/>
      <c r="M23" s="754"/>
      <c r="N23" s="754"/>
      <c r="O23" s="758" t="s">
        <v>531</v>
      </c>
      <c r="P23" s="758"/>
      <c r="Q23" s="758"/>
      <c r="R23" s="758"/>
      <c r="S23" s="758"/>
      <c r="T23" s="758"/>
      <c r="U23" s="758" t="s">
        <v>531</v>
      </c>
      <c r="V23" s="758"/>
      <c r="W23" s="758"/>
      <c r="X23" s="758"/>
      <c r="Y23" s="758"/>
      <c r="Z23" s="758"/>
      <c r="AA23" s="756" t="s">
        <v>531</v>
      </c>
      <c r="AB23" s="756"/>
      <c r="AC23" s="756"/>
      <c r="AD23" s="756"/>
      <c r="AE23" s="756"/>
      <c r="AF23" s="756"/>
    </row>
    <row r="24" spans="1:32" ht="18.75" thickTop="1" thickBot="1" x14ac:dyDescent="0.25">
      <c r="A24" s="753" t="s">
        <v>349</v>
      </c>
      <c r="B24" s="753"/>
      <c r="C24" s="753"/>
      <c r="D24" s="753"/>
      <c r="E24" s="753"/>
      <c r="F24" s="753"/>
      <c r="G24" s="753"/>
      <c r="H24" s="753"/>
      <c r="I24" s="753"/>
      <c r="J24" s="753"/>
      <c r="K24" s="754" t="s">
        <v>362</v>
      </c>
      <c r="L24" s="754"/>
      <c r="M24" s="754"/>
      <c r="N24" s="754"/>
      <c r="O24" s="758" t="s">
        <v>531</v>
      </c>
      <c r="P24" s="758"/>
      <c r="Q24" s="758"/>
      <c r="R24" s="758"/>
      <c r="S24" s="758"/>
      <c r="T24" s="758"/>
      <c r="U24" s="758" t="s">
        <v>531</v>
      </c>
      <c r="V24" s="758"/>
      <c r="W24" s="758"/>
      <c r="X24" s="758"/>
      <c r="Y24" s="758"/>
      <c r="Z24" s="758"/>
      <c r="AA24" s="756" t="s">
        <v>531</v>
      </c>
      <c r="AB24" s="756"/>
      <c r="AC24" s="756"/>
      <c r="AD24" s="756"/>
      <c r="AE24" s="756"/>
      <c r="AF24" s="756"/>
    </row>
    <row r="25" spans="1:32" ht="18.75" thickTop="1" thickBot="1" x14ac:dyDescent="0.25">
      <c r="A25" s="753" t="s">
        <v>363</v>
      </c>
      <c r="B25" s="753"/>
      <c r="C25" s="753"/>
      <c r="D25" s="753"/>
      <c r="E25" s="753"/>
      <c r="F25" s="753"/>
      <c r="G25" s="753"/>
      <c r="H25" s="753"/>
      <c r="I25" s="753"/>
      <c r="J25" s="753"/>
      <c r="K25" s="754" t="s">
        <v>364</v>
      </c>
      <c r="L25" s="754"/>
      <c r="M25" s="754"/>
      <c r="N25" s="754"/>
      <c r="O25" s="758" t="s">
        <v>531</v>
      </c>
      <c r="P25" s="758"/>
      <c r="Q25" s="758"/>
      <c r="R25" s="758"/>
      <c r="S25" s="758"/>
      <c r="T25" s="758"/>
      <c r="U25" s="758" t="s">
        <v>531</v>
      </c>
      <c r="V25" s="758"/>
      <c r="W25" s="758"/>
      <c r="X25" s="758"/>
      <c r="Y25" s="758"/>
      <c r="Z25" s="758"/>
      <c r="AA25" s="756" t="s">
        <v>531</v>
      </c>
      <c r="AB25" s="756"/>
      <c r="AC25" s="756"/>
      <c r="AD25" s="756"/>
      <c r="AE25" s="756"/>
      <c r="AF25" s="756"/>
    </row>
    <row r="26" spans="1:32" ht="33" customHeight="1" thickTop="1" thickBot="1" x14ac:dyDescent="0.25">
      <c r="A26" s="753" t="s">
        <v>365</v>
      </c>
      <c r="B26" s="753"/>
      <c r="C26" s="753"/>
      <c r="D26" s="753"/>
      <c r="E26" s="753"/>
      <c r="F26" s="753"/>
      <c r="G26" s="753"/>
      <c r="H26" s="753"/>
      <c r="I26" s="753"/>
      <c r="J26" s="753"/>
      <c r="K26" s="754" t="s">
        <v>366</v>
      </c>
      <c r="L26" s="754"/>
      <c r="M26" s="754"/>
      <c r="N26" s="754"/>
      <c r="O26" s="758" t="s">
        <v>531</v>
      </c>
      <c r="P26" s="758"/>
      <c r="Q26" s="758"/>
      <c r="R26" s="758"/>
      <c r="S26" s="758"/>
      <c r="T26" s="758"/>
      <c r="U26" s="758" t="s">
        <v>531</v>
      </c>
      <c r="V26" s="758"/>
      <c r="W26" s="758"/>
      <c r="X26" s="758"/>
      <c r="Y26" s="758"/>
      <c r="Z26" s="758"/>
      <c r="AA26" s="756" t="s">
        <v>531</v>
      </c>
      <c r="AB26" s="756"/>
      <c r="AC26" s="756"/>
      <c r="AD26" s="756"/>
      <c r="AE26" s="756"/>
      <c r="AF26" s="756"/>
    </row>
    <row r="27" spans="1:32" ht="18.75" thickTop="1" thickBot="1" x14ac:dyDescent="0.25">
      <c r="A27" s="753" t="s">
        <v>343</v>
      </c>
      <c r="B27" s="753"/>
      <c r="C27" s="753"/>
      <c r="D27" s="753"/>
      <c r="E27" s="753"/>
      <c r="F27" s="753"/>
      <c r="G27" s="753"/>
      <c r="H27" s="753"/>
      <c r="I27" s="753"/>
      <c r="J27" s="753"/>
      <c r="K27" s="754" t="s">
        <v>367</v>
      </c>
      <c r="L27" s="754"/>
      <c r="M27" s="754"/>
      <c r="N27" s="754"/>
      <c r="O27" s="758" t="s">
        <v>531</v>
      </c>
      <c r="P27" s="758"/>
      <c r="Q27" s="758"/>
      <c r="R27" s="758"/>
      <c r="S27" s="758"/>
      <c r="T27" s="758"/>
      <c r="U27" s="758" t="s">
        <v>531</v>
      </c>
      <c r="V27" s="758"/>
      <c r="W27" s="758"/>
      <c r="X27" s="758"/>
      <c r="Y27" s="758"/>
      <c r="Z27" s="758"/>
      <c r="AA27" s="756" t="s">
        <v>531</v>
      </c>
      <c r="AB27" s="756"/>
      <c r="AC27" s="756"/>
      <c r="AD27" s="756"/>
      <c r="AE27" s="756"/>
      <c r="AF27" s="756"/>
    </row>
    <row r="28" spans="1:32" ht="18.75" thickTop="1" thickBot="1" x14ac:dyDescent="0.25">
      <c r="A28" s="753" t="s">
        <v>345</v>
      </c>
      <c r="B28" s="753"/>
      <c r="C28" s="753"/>
      <c r="D28" s="753"/>
      <c r="E28" s="753"/>
      <c r="F28" s="753"/>
      <c r="G28" s="753"/>
      <c r="H28" s="753"/>
      <c r="I28" s="753"/>
      <c r="J28" s="753"/>
      <c r="K28" s="754" t="s">
        <v>368</v>
      </c>
      <c r="L28" s="754"/>
      <c r="M28" s="754"/>
      <c r="N28" s="754"/>
      <c r="O28" s="758" t="s">
        <v>531</v>
      </c>
      <c r="P28" s="758"/>
      <c r="Q28" s="758"/>
      <c r="R28" s="758"/>
      <c r="S28" s="758"/>
      <c r="T28" s="758"/>
      <c r="U28" s="758" t="s">
        <v>531</v>
      </c>
      <c r="V28" s="758"/>
      <c r="W28" s="758"/>
      <c r="X28" s="758"/>
      <c r="Y28" s="758"/>
      <c r="Z28" s="758"/>
      <c r="AA28" s="756" t="s">
        <v>531</v>
      </c>
      <c r="AB28" s="756"/>
      <c r="AC28" s="756"/>
      <c r="AD28" s="756"/>
      <c r="AE28" s="756"/>
      <c r="AF28" s="756"/>
    </row>
    <row r="29" spans="1:32" ht="18.75" thickTop="1" thickBot="1" x14ac:dyDescent="0.25">
      <c r="A29" s="753" t="s">
        <v>347</v>
      </c>
      <c r="B29" s="753"/>
      <c r="C29" s="753"/>
      <c r="D29" s="753"/>
      <c r="E29" s="753"/>
      <c r="F29" s="753"/>
      <c r="G29" s="753"/>
      <c r="H29" s="753"/>
      <c r="I29" s="753"/>
      <c r="J29" s="753"/>
      <c r="K29" s="754" t="s">
        <v>369</v>
      </c>
      <c r="L29" s="754"/>
      <c r="M29" s="754"/>
      <c r="N29" s="754"/>
      <c r="O29" s="758" t="s">
        <v>531</v>
      </c>
      <c r="P29" s="758"/>
      <c r="Q29" s="758"/>
      <c r="R29" s="758"/>
      <c r="S29" s="758"/>
      <c r="T29" s="758"/>
      <c r="U29" s="758" t="s">
        <v>531</v>
      </c>
      <c r="V29" s="758"/>
      <c r="W29" s="758"/>
      <c r="X29" s="758"/>
      <c r="Y29" s="758"/>
      <c r="Z29" s="758"/>
      <c r="AA29" s="756" t="s">
        <v>531</v>
      </c>
      <c r="AB29" s="756"/>
      <c r="AC29" s="756"/>
      <c r="AD29" s="756"/>
      <c r="AE29" s="756"/>
      <c r="AF29" s="756"/>
    </row>
    <row r="30" spans="1:32" ht="18.75" thickTop="1" thickBot="1" x14ac:dyDescent="0.25">
      <c r="A30" s="753" t="s">
        <v>349</v>
      </c>
      <c r="B30" s="753"/>
      <c r="C30" s="753"/>
      <c r="D30" s="753"/>
      <c r="E30" s="753"/>
      <c r="F30" s="753"/>
      <c r="G30" s="753"/>
      <c r="H30" s="753"/>
      <c r="I30" s="753"/>
      <c r="J30" s="753"/>
      <c r="K30" s="754" t="s">
        <v>370</v>
      </c>
      <c r="L30" s="754"/>
      <c r="M30" s="754"/>
      <c r="N30" s="754"/>
      <c r="O30" s="758" t="s">
        <v>531</v>
      </c>
      <c r="P30" s="758"/>
      <c r="Q30" s="758"/>
      <c r="R30" s="758"/>
      <c r="S30" s="758"/>
      <c r="T30" s="758"/>
      <c r="U30" s="758" t="s">
        <v>531</v>
      </c>
      <c r="V30" s="758"/>
      <c r="W30" s="758"/>
      <c r="X30" s="758"/>
      <c r="Y30" s="758"/>
      <c r="Z30" s="758"/>
      <c r="AA30" s="756" t="s">
        <v>531</v>
      </c>
      <c r="AB30" s="756"/>
      <c r="AC30" s="756"/>
      <c r="AD30" s="756"/>
      <c r="AE30" s="756"/>
      <c r="AF30" s="756"/>
    </row>
    <row r="31" spans="1:32" ht="36" customHeight="1" thickTop="1" thickBot="1" x14ac:dyDescent="0.25">
      <c r="A31" s="753" t="s">
        <v>371</v>
      </c>
      <c r="B31" s="753"/>
      <c r="C31" s="753"/>
      <c r="D31" s="753"/>
      <c r="E31" s="753"/>
      <c r="F31" s="753"/>
      <c r="G31" s="753"/>
      <c r="H31" s="753"/>
      <c r="I31" s="753"/>
      <c r="J31" s="753"/>
      <c r="K31" s="754" t="s">
        <v>372</v>
      </c>
      <c r="L31" s="754"/>
      <c r="M31" s="754"/>
      <c r="N31" s="754"/>
      <c r="O31" s="758" t="s">
        <v>531</v>
      </c>
      <c r="P31" s="758"/>
      <c r="Q31" s="758"/>
      <c r="R31" s="758"/>
      <c r="S31" s="758"/>
      <c r="T31" s="758"/>
      <c r="U31" s="758" t="s">
        <v>531</v>
      </c>
      <c r="V31" s="758"/>
      <c r="W31" s="758"/>
      <c r="X31" s="758"/>
      <c r="Y31" s="758"/>
      <c r="Z31" s="758"/>
      <c r="AA31" s="756" t="s">
        <v>531</v>
      </c>
      <c r="AB31" s="756"/>
      <c r="AC31" s="756"/>
      <c r="AD31" s="756"/>
      <c r="AE31" s="756"/>
      <c r="AF31" s="756"/>
    </row>
    <row r="32" spans="1:32" ht="34.5" customHeight="1" thickTop="1" thickBot="1" x14ac:dyDescent="0.25">
      <c r="A32" s="753" t="s">
        <v>343</v>
      </c>
      <c r="B32" s="753"/>
      <c r="C32" s="753"/>
      <c r="D32" s="753"/>
      <c r="E32" s="753"/>
      <c r="F32" s="753"/>
      <c r="G32" s="753"/>
      <c r="H32" s="753"/>
      <c r="I32" s="753"/>
      <c r="J32" s="753"/>
      <c r="K32" s="754" t="s">
        <v>373</v>
      </c>
      <c r="L32" s="754"/>
      <c r="M32" s="754"/>
      <c r="N32" s="754"/>
      <c r="O32" s="758" t="s">
        <v>531</v>
      </c>
      <c r="P32" s="758"/>
      <c r="Q32" s="758"/>
      <c r="R32" s="758"/>
      <c r="S32" s="758"/>
      <c r="T32" s="758"/>
      <c r="U32" s="758" t="s">
        <v>531</v>
      </c>
      <c r="V32" s="758"/>
      <c r="W32" s="758"/>
      <c r="X32" s="758"/>
      <c r="Y32" s="758"/>
      <c r="Z32" s="758"/>
      <c r="AA32" s="756" t="s">
        <v>531</v>
      </c>
      <c r="AB32" s="756"/>
      <c r="AC32" s="756"/>
      <c r="AD32" s="756"/>
      <c r="AE32" s="756"/>
      <c r="AF32" s="756"/>
    </row>
    <row r="33" spans="1:32" ht="54" customHeight="1" thickTop="1" thickBot="1" x14ac:dyDescent="0.25">
      <c r="A33" s="753" t="s">
        <v>345</v>
      </c>
      <c r="B33" s="753"/>
      <c r="C33" s="753"/>
      <c r="D33" s="753"/>
      <c r="E33" s="753"/>
      <c r="F33" s="753"/>
      <c r="G33" s="753"/>
      <c r="H33" s="753"/>
      <c r="I33" s="753"/>
      <c r="J33" s="753"/>
      <c r="K33" s="754" t="s">
        <v>374</v>
      </c>
      <c r="L33" s="754"/>
      <c r="M33" s="754"/>
      <c r="N33" s="754"/>
      <c r="O33" s="758" t="s">
        <v>531</v>
      </c>
      <c r="P33" s="758"/>
      <c r="Q33" s="758"/>
      <c r="R33" s="758"/>
      <c r="S33" s="758"/>
      <c r="T33" s="758"/>
      <c r="U33" s="758" t="s">
        <v>531</v>
      </c>
      <c r="V33" s="758"/>
      <c r="W33" s="758"/>
      <c r="X33" s="758"/>
      <c r="Y33" s="758"/>
      <c r="Z33" s="758"/>
      <c r="AA33" s="756" t="s">
        <v>531</v>
      </c>
      <c r="AB33" s="756"/>
      <c r="AC33" s="756"/>
      <c r="AD33" s="756"/>
      <c r="AE33" s="756"/>
      <c r="AF33" s="756"/>
    </row>
    <row r="34" spans="1:32" ht="34.5" customHeight="1" thickTop="1" thickBot="1" x14ac:dyDescent="0.25">
      <c r="A34" s="753" t="s">
        <v>347</v>
      </c>
      <c r="B34" s="753"/>
      <c r="C34" s="753"/>
      <c r="D34" s="753"/>
      <c r="E34" s="753"/>
      <c r="F34" s="753"/>
      <c r="G34" s="753"/>
      <c r="H34" s="753"/>
      <c r="I34" s="753"/>
      <c r="J34" s="753"/>
      <c r="K34" s="754" t="s">
        <v>375</v>
      </c>
      <c r="L34" s="754"/>
      <c r="M34" s="754"/>
      <c r="N34" s="754"/>
      <c r="O34" s="758" t="s">
        <v>531</v>
      </c>
      <c r="P34" s="758"/>
      <c r="Q34" s="758"/>
      <c r="R34" s="758"/>
      <c r="S34" s="758"/>
      <c r="T34" s="758"/>
      <c r="U34" s="758" t="s">
        <v>531</v>
      </c>
      <c r="V34" s="758"/>
      <c r="W34" s="758"/>
      <c r="X34" s="758"/>
      <c r="Y34" s="758"/>
      <c r="Z34" s="758"/>
      <c r="AA34" s="756" t="s">
        <v>531</v>
      </c>
      <c r="AB34" s="756"/>
      <c r="AC34" s="756"/>
      <c r="AD34" s="756"/>
      <c r="AE34" s="756"/>
      <c r="AF34" s="756"/>
    </row>
    <row r="35" spans="1:32" ht="18.75" thickTop="1" thickBot="1" x14ac:dyDescent="0.25">
      <c r="A35" s="753" t="s">
        <v>349</v>
      </c>
      <c r="B35" s="753"/>
      <c r="C35" s="753"/>
      <c r="D35" s="753"/>
      <c r="E35" s="753"/>
      <c r="F35" s="753"/>
      <c r="G35" s="753"/>
      <c r="H35" s="753"/>
      <c r="I35" s="753"/>
      <c r="J35" s="753"/>
      <c r="K35" s="754" t="s">
        <v>376</v>
      </c>
      <c r="L35" s="754"/>
      <c r="M35" s="754"/>
      <c r="N35" s="754"/>
      <c r="O35" s="758" t="s">
        <v>531</v>
      </c>
      <c r="P35" s="758"/>
      <c r="Q35" s="758"/>
      <c r="R35" s="758"/>
      <c r="S35" s="758"/>
      <c r="T35" s="758"/>
      <c r="U35" s="758" t="s">
        <v>531</v>
      </c>
      <c r="V35" s="758"/>
      <c r="W35" s="758"/>
      <c r="X35" s="758"/>
      <c r="Y35" s="758"/>
      <c r="Z35" s="758"/>
      <c r="AA35" s="756" t="s">
        <v>531</v>
      </c>
      <c r="AB35" s="756"/>
      <c r="AC35" s="756"/>
      <c r="AD35" s="756"/>
      <c r="AE35" s="756"/>
      <c r="AF35" s="756"/>
    </row>
    <row r="36" spans="1:32" ht="18.75" thickTop="1" thickBot="1" x14ac:dyDescent="0.25">
      <c r="A36" s="753" t="s">
        <v>377</v>
      </c>
      <c r="B36" s="753"/>
      <c r="C36" s="753"/>
      <c r="D36" s="753"/>
      <c r="E36" s="753"/>
      <c r="F36" s="753"/>
      <c r="G36" s="753"/>
      <c r="H36" s="753"/>
      <c r="I36" s="753"/>
      <c r="J36" s="753"/>
      <c r="K36" s="754" t="s">
        <v>378</v>
      </c>
      <c r="L36" s="754"/>
      <c r="M36" s="754"/>
      <c r="N36" s="754"/>
      <c r="O36" s="758" t="s">
        <v>531</v>
      </c>
      <c r="P36" s="758"/>
      <c r="Q36" s="758"/>
      <c r="R36" s="758"/>
      <c r="S36" s="758"/>
      <c r="T36" s="758"/>
      <c r="U36" s="758" t="s">
        <v>531</v>
      </c>
      <c r="V36" s="758"/>
      <c r="W36" s="758"/>
      <c r="X36" s="758"/>
      <c r="Y36" s="758"/>
      <c r="Z36" s="758"/>
      <c r="AA36" s="756" t="s">
        <v>531</v>
      </c>
      <c r="AB36" s="756"/>
      <c r="AC36" s="756"/>
      <c r="AD36" s="756"/>
      <c r="AE36" s="756"/>
      <c r="AF36" s="756"/>
    </row>
    <row r="37" spans="1:32" ht="37.5" customHeight="1" thickTop="1" thickBot="1" x14ac:dyDescent="0.25">
      <c r="A37" s="753" t="s">
        <v>343</v>
      </c>
      <c r="B37" s="753"/>
      <c r="C37" s="753"/>
      <c r="D37" s="753"/>
      <c r="E37" s="753"/>
      <c r="F37" s="753"/>
      <c r="G37" s="753"/>
      <c r="H37" s="753"/>
      <c r="I37" s="753"/>
      <c r="J37" s="753"/>
      <c r="K37" s="754" t="s">
        <v>379</v>
      </c>
      <c r="L37" s="754"/>
      <c r="M37" s="754"/>
      <c r="N37" s="754"/>
      <c r="O37" s="758" t="s">
        <v>531</v>
      </c>
      <c r="P37" s="758"/>
      <c r="Q37" s="758"/>
      <c r="R37" s="758"/>
      <c r="S37" s="758"/>
      <c r="T37" s="758"/>
      <c r="U37" s="758" t="s">
        <v>531</v>
      </c>
      <c r="V37" s="758"/>
      <c r="W37" s="758"/>
      <c r="X37" s="758"/>
      <c r="Y37" s="758"/>
      <c r="Z37" s="758"/>
      <c r="AA37" s="756" t="s">
        <v>531</v>
      </c>
      <c r="AB37" s="756"/>
      <c r="AC37" s="756"/>
      <c r="AD37" s="756"/>
      <c r="AE37" s="756"/>
      <c r="AF37" s="756"/>
    </row>
    <row r="38" spans="1:32" ht="54" customHeight="1" thickTop="1" thickBot="1" x14ac:dyDescent="0.25">
      <c r="A38" s="753" t="s">
        <v>345</v>
      </c>
      <c r="B38" s="753"/>
      <c r="C38" s="753"/>
      <c r="D38" s="753"/>
      <c r="E38" s="753"/>
      <c r="F38" s="753"/>
      <c r="G38" s="753"/>
      <c r="H38" s="753"/>
      <c r="I38" s="753"/>
      <c r="J38" s="753"/>
      <c r="K38" s="754" t="s">
        <v>380</v>
      </c>
      <c r="L38" s="754"/>
      <c r="M38" s="754"/>
      <c r="N38" s="754"/>
      <c r="O38" s="758" t="s">
        <v>531</v>
      </c>
      <c r="P38" s="758"/>
      <c r="Q38" s="758"/>
      <c r="R38" s="758"/>
      <c r="S38" s="758"/>
      <c r="T38" s="758"/>
      <c r="U38" s="758" t="s">
        <v>531</v>
      </c>
      <c r="V38" s="758"/>
      <c r="W38" s="758"/>
      <c r="X38" s="758"/>
      <c r="Y38" s="758"/>
      <c r="Z38" s="758"/>
      <c r="AA38" s="756" t="s">
        <v>531</v>
      </c>
      <c r="AB38" s="756"/>
      <c r="AC38" s="756"/>
      <c r="AD38" s="756"/>
      <c r="AE38" s="756"/>
      <c r="AF38" s="756"/>
    </row>
    <row r="39" spans="1:32" ht="37.5" customHeight="1" thickTop="1" thickBot="1" x14ac:dyDescent="0.25">
      <c r="A39" s="753" t="s">
        <v>347</v>
      </c>
      <c r="B39" s="753"/>
      <c r="C39" s="753"/>
      <c r="D39" s="753"/>
      <c r="E39" s="753"/>
      <c r="F39" s="753"/>
      <c r="G39" s="753"/>
      <c r="H39" s="753"/>
      <c r="I39" s="753"/>
      <c r="J39" s="753"/>
      <c r="K39" s="754" t="s">
        <v>381</v>
      </c>
      <c r="L39" s="754"/>
      <c r="M39" s="754"/>
      <c r="N39" s="754"/>
      <c r="O39" s="758" t="s">
        <v>531</v>
      </c>
      <c r="P39" s="758"/>
      <c r="Q39" s="758"/>
      <c r="R39" s="758"/>
      <c r="S39" s="758"/>
      <c r="T39" s="758"/>
      <c r="U39" s="758" t="s">
        <v>531</v>
      </c>
      <c r="V39" s="758"/>
      <c r="W39" s="758"/>
      <c r="X39" s="758"/>
      <c r="Y39" s="758"/>
      <c r="Z39" s="758"/>
      <c r="AA39" s="756" t="s">
        <v>531</v>
      </c>
      <c r="AB39" s="756"/>
      <c r="AC39" s="756"/>
      <c r="AD39" s="756"/>
      <c r="AE39" s="756"/>
      <c r="AF39" s="756"/>
    </row>
    <row r="40" spans="1:32" ht="18.75" thickTop="1" thickBot="1" x14ac:dyDescent="0.25">
      <c r="A40" s="753" t="s">
        <v>349</v>
      </c>
      <c r="B40" s="753"/>
      <c r="C40" s="753"/>
      <c r="D40" s="753"/>
      <c r="E40" s="753"/>
      <c r="F40" s="753"/>
      <c r="G40" s="753"/>
      <c r="H40" s="753"/>
      <c r="I40" s="753"/>
      <c r="J40" s="753"/>
      <c r="K40" s="754" t="s">
        <v>382</v>
      </c>
      <c r="L40" s="754"/>
      <c r="M40" s="754"/>
      <c r="N40" s="754"/>
      <c r="O40" s="758" t="s">
        <v>531</v>
      </c>
      <c r="P40" s="758"/>
      <c r="Q40" s="758"/>
      <c r="R40" s="758"/>
      <c r="S40" s="758"/>
      <c r="T40" s="758"/>
      <c r="U40" s="758" t="s">
        <v>531</v>
      </c>
      <c r="V40" s="758"/>
      <c r="W40" s="758"/>
      <c r="X40" s="758"/>
      <c r="Y40" s="758"/>
      <c r="Z40" s="758"/>
      <c r="AA40" s="756" t="s">
        <v>531</v>
      </c>
      <c r="AB40" s="756"/>
      <c r="AC40" s="756"/>
      <c r="AD40" s="756"/>
      <c r="AE40" s="756"/>
      <c r="AF40" s="756"/>
    </row>
    <row r="41" spans="1:32" ht="18.75" thickTop="1" thickBot="1" x14ac:dyDescent="0.25">
      <c r="A41" s="753" t="s">
        <v>383</v>
      </c>
      <c r="B41" s="753"/>
      <c r="C41" s="753"/>
      <c r="D41" s="753"/>
      <c r="E41" s="753"/>
      <c r="F41" s="753"/>
      <c r="G41" s="753"/>
      <c r="H41" s="753"/>
      <c r="I41" s="753"/>
      <c r="J41" s="753"/>
      <c r="K41" s="754" t="s">
        <v>384</v>
      </c>
      <c r="L41" s="754"/>
      <c r="M41" s="754"/>
      <c r="N41" s="754"/>
      <c r="O41" s="758" t="s">
        <v>531</v>
      </c>
      <c r="P41" s="758"/>
      <c r="Q41" s="758"/>
      <c r="R41" s="758"/>
      <c r="S41" s="758"/>
      <c r="T41" s="758"/>
      <c r="U41" s="758" t="s">
        <v>531</v>
      </c>
      <c r="V41" s="758"/>
      <c r="W41" s="758"/>
      <c r="X41" s="758"/>
      <c r="Y41" s="758"/>
      <c r="Z41" s="758"/>
      <c r="AA41" s="756" t="s">
        <v>531</v>
      </c>
      <c r="AB41" s="756"/>
      <c r="AC41" s="756"/>
      <c r="AD41" s="756"/>
      <c r="AE41" s="756"/>
      <c r="AF41" s="756"/>
    </row>
    <row r="42" spans="1:32" ht="30.75" customHeight="1" thickTop="1" thickBot="1" x14ac:dyDescent="0.25">
      <c r="A42" s="753" t="s">
        <v>343</v>
      </c>
      <c r="B42" s="753"/>
      <c r="C42" s="753"/>
      <c r="D42" s="753"/>
      <c r="E42" s="753"/>
      <c r="F42" s="753"/>
      <c r="G42" s="753"/>
      <c r="H42" s="753"/>
      <c r="I42" s="753"/>
      <c r="J42" s="753"/>
      <c r="K42" s="754" t="s">
        <v>385</v>
      </c>
      <c r="L42" s="754"/>
      <c r="M42" s="754"/>
      <c r="N42" s="754"/>
      <c r="O42" s="758" t="s">
        <v>531</v>
      </c>
      <c r="P42" s="758"/>
      <c r="Q42" s="758"/>
      <c r="R42" s="758"/>
      <c r="S42" s="758"/>
      <c r="T42" s="758"/>
      <c r="U42" s="758" t="s">
        <v>531</v>
      </c>
      <c r="V42" s="758"/>
      <c r="W42" s="758"/>
      <c r="X42" s="758"/>
      <c r="Y42" s="758"/>
      <c r="Z42" s="758"/>
      <c r="AA42" s="756" t="s">
        <v>531</v>
      </c>
      <c r="AB42" s="756"/>
      <c r="AC42" s="756"/>
      <c r="AD42" s="756"/>
      <c r="AE42" s="756"/>
      <c r="AF42" s="756"/>
    </row>
    <row r="43" spans="1:32" ht="52.5" customHeight="1" thickTop="1" thickBot="1" x14ac:dyDescent="0.25">
      <c r="A43" s="753" t="s">
        <v>345</v>
      </c>
      <c r="B43" s="753"/>
      <c r="C43" s="753"/>
      <c r="D43" s="753"/>
      <c r="E43" s="753"/>
      <c r="F43" s="753"/>
      <c r="G43" s="753"/>
      <c r="H43" s="753"/>
      <c r="I43" s="753"/>
      <c r="J43" s="753"/>
      <c r="K43" s="754" t="s">
        <v>386</v>
      </c>
      <c r="L43" s="754"/>
      <c r="M43" s="754"/>
      <c r="N43" s="754"/>
      <c r="O43" s="758" t="s">
        <v>531</v>
      </c>
      <c r="P43" s="758"/>
      <c r="Q43" s="758"/>
      <c r="R43" s="758"/>
      <c r="S43" s="758"/>
      <c r="T43" s="758"/>
      <c r="U43" s="758" t="s">
        <v>531</v>
      </c>
      <c r="V43" s="758"/>
      <c r="W43" s="758"/>
      <c r="X43" s="758"/>
      <c r="Y43" s="758"/>
      <c r="Z43" s="758"/>
      <c r="AA43" s="756" t="s">
        <v>531</v>
      </c>
      <c r="AB43" s="756"/>
      <c r="AC43" s="756"/>
      <c r="AD43" s="756"/>
      <c r="AE43" s="756"/>
      <c r="AF43" s="756"/>
    </row>
    <row r="44" spans="1:32" ht="37.5" customHeight="1" thickTop="1" thickBot="1" x14ac:dyDescent="0.25">
      <c r="A44" s="753" t="s">
        <v>347</v>
      </c>
      <c r="B44" s="753"/>
      <c r="C44" s="753"/>
      <c r="D44" s="753"/>
      <c r="E44" s="753"/>
      <c r="F44" s="753"/>
      <c r="G44" s="753"/>
      <c r="H44" s="753"/>
      <c r="I44" s="753"/>
      <c r="J44" s="753"/>
      <c r="K44" s="754" t="s">
        <v>387</v>
      </c>
      <c r="L44" s="754"/>
      <c r="M44" s="754"/>
      <c r="N44" s="754"/>
      <c r="O44" s="758" t="s">
        <v>531</v>
      </c>
      <c r="P44" s="758"/>
      <c r="Q44" s="758"/>
      <c r="R44" s="758"/>
      <c r="S44" s="758"/>
      <c r="T44" s="758"/>
      <c r="U44" s="758" t="s">
        <v>531</v>
      </c>
      <c r="V44" s="758"/>
      <c r="W44" s="758"/>
      <c r="X44" s="758"/>
      <c r="Y44" s="758"/>
      <c r="Z44" s="758"/>
      <c r="AA44" s="756" t="s">
        <v>531</v>
      </c>
      <c r="AB44" s="756"/>
      <c r="AC44" s="756"/>
      <c r="AD44" s="756"/>
      <c r="AE44" s="756"/>
      <c r="AF44" s="756"/>
    </row>
    <row r="45" spans="1:32" ht="18.75" thickTop="1" thickBot="1" x14ac:dyDescent="0.25">
      <c r="A45" s="753" t="s">
        <v>349</v>
      </c>
      <c r="B45" s="753"/>
      <c r="C45" s="753"/>
      <c r="D45" s="753"/>
      <c r="E45" s="753"/>
      <c r="F45" s="753"/>
      <c r="G45" s="753"/>
      <c r="H45" s="753"/>
      <c r="I45" s="753"/>
      <c r="J45" s="753"/>
      <c r="K45" s="754" t="s">
        <v>388</v>
      </c>
      <c r="L45" s="754"/>
      <c r="M45" s="754"/>
      <c r="N45" s="754"/>
      <c r="O45" s="758" t="s">
        <v>531</v>
      </c>
      <c r="P45" s="758"/>
      <c r="Q45" s="758"/>
      <c r="R45" s="758"/>
      <c r="S45" s="758"/>
      <c r="T45" s="758"/>
      <c r="U45" s="758" t="s">
        <v>531</v>
      </c>
      <c r="V45" s="758"/>
      <c r="W45" s="758"/>
      <c r="X45" s="758"/>
      <c r="Y45" s="758"/>
      <c r="Z45" s="758"/>
      <c r="AA45" s="756" t="s">
        <v>531</v>
      </c>
      <c r="AB45" s="756"/>
      <c r="AC45" s="756"/>
      <c r="AD45" s="756"/>
      <c r="AE45" s="756"/>
      <c r="AF45" s="756"/>
    </row>
    <row r="46" spans="1:32" ht="36.75" customHeight="1" thickTop="1" thickBot="1" x14ac:dyDescent="0.25">
      <c r="A46" s="753" t="s">
        <v>389</v>
      </c>
      <c r="B46" s="753"/>
      <c r="C46" s="753"/>
      <c r="D46" s="753"/>
      <c r="E46" s="753"/>
      <c r="F46" s="753"/>
      <c r="G46" s="753"/>
      <c r="H46" s="753"/>
      <c r="I46" s="753"/>
      <c r="J46" s="753"/>
      <c r="K46" s="754" t="s">
        <v>390</v>
      </c>
      <c r="L46" s="754"/>
      <c r="M46" s="754"/>
      <c r="N46" s="754"/>
      <c r="O46" s="758" t="s">
        <v>531</v>
      </c>
      <c r="P46" s="758"/>
      <c r="Q46" s="758"/>
      <c r="R46" s="758"/>
      <c r="S46" s="758"/>
      <c r="T46" s="758"/>
      <c r="U46" s="758" t="s">
        <v>531</v>
      </c>
      <c r="V46" s="758"/>
      <c r="W46" s="758"/>
      <c r="X46" s="758"/>
      <c r="Y46" s="758"/>
      <c r="Z46" s="758"/>
      <c r="AA46" s="756" t="s">
        <v>531</v>
      </c>
      <c r="AB46" s="756"/>
      <c r="AC46" s="756"/>
      <c r="AD46" s="756"/>
      <c r="AE46" s="756"/>
      <c r="AF46" s="756"/>
    </row>
    <row r="47" spans="1:32" ht="36" customHeight="1" thickTop="1" thickBot="1" x14ac:dyDescent="0.25">
      <c r="A47" s="753" t="s">
        <v>343</v>
      </c>
      <c r="B47" s="753"/>
      <c r="C47" s="753"/>
      <c r="D47" s="753"/>
      <c r="E47" s="753"/>
      <c r="F47" s="753"/>
      <c r="G47" s="753"/>
      <c r="H47" s="753"/>
      <c r="I47" s="753"/>
      <c r="J47" s="753"/>
      <c r="K47" s="754" t="s">
        <v>391</v>
      </c>
      <c r="L47" s="754"/>
      <c r="M47" s="754"/>
      <c r="N47" s="754"/>
      <c r="O47" s="758" t="s">
        <v>531</v>
      </c>
      <c r="P47" s="758"/>
      <c r="Q47" s="758"/>
      <c r="R47" s="758"/>
      <c r="S47" s="758"/>
      <c r="T47" s="758"/>
      <c r="U47" s="758" t="s">
        <v>531</v>
      </c>
      <c r="V47" s="758"/>
      <c r="W47" s="758"/>
      <c r="X47" s="758"/>
      <c r="Y47" s="758"/>
      <c r="Z47" s="758"/>
      <c r="AA47" s="756" t="s">
        <v>531</v>
      </c>
      <c r="AB47" s="756"/>
      <c r="AC47" s="756"/>
      <c r="AD47" s="756"/>
      <c r="AE47" s="756"/>
      <c r="AF47" s="756"/>
    </row>
    <row r="48" spans="1:32" ht="53.25" customHeight="1" thickTop="1" thickBot="1" x14ac:dyDescent="0.25">
      <c r="A48" s="753" t="s">
        <v>345</v>
      </c>
      <c r="B48" s="753"/>
      <c r="C48" s="753"/>
      <c r="D48" s="753"/>
      <c r="E48" s="753"/>
      <c r="F48" s="753"/>
      <c r="G48" s="753"/>
      <c r="H48" s="753"/>
      <c r="I48" s="753"/>
      <c r="J48" s="753"/>
      <c r="K48" s="754" t="s">
        <v>392</v>
      </c>
      <c r="L48" s="754"/>
      <c r="M48" s="754"/>
      <c r="N48" s="754"/>
      <c r="O48" s="758" t="s">
        <v>531</v>
      </c>
      <c r="P48" s="758"/>
      <c r="Q48" s="758"/>
      <c r="R48" s="758"/>
      <c r="S48" s="758"/>
      <c r="T48" s="758"/>
      <c r="U48" s="758" t="s">
        <v>531</v>
      </c>
      <c r="V48" s="758"/>
      <c r="W48" s="758"/>
      <c r="X48" s="758"/>
      <c r="Y48" s="758"/>
      <c r="Z48" s="758"/>
      <c r="AA48" s="756" t="s">
        <v>531</v>
      </c>
      <c r="AB48" s="756"/>
      <c r="AC48" s="756"/>
      <c r="AD48" s="756"/>
      <c r="AE48" s="756"/>
      <c r="AF48" s="756"/>
    </row>
    <row r="49" spans="1:32" ht="36.75" customHeight="1" thickTop="1" thickBot="1" x14ac:dyDescent="0.25">
      <c r="A49" s="753" t="s">
        <v>347</v>
      </c>
      <c r="B49" s="753"/>
      <c r="C49" s="753"/>
      <c r="D49" s="753"/>
      <c r="E49" s="753"/>
      <c r="F49" s="753"/>
      <c r="G49" s="753"/>
      <c r="H49" s="753"/>
      <c r="I49" s="753"/>
      <c r="J49" s="753"/>
      <c r="K49" s="754" t="s">
        <v>393</v>
      </c>
      <c r="L49" s="754"/>
      <c r="M49" s="754"/>
      <c r="N49" s="754"/>
      <c r="O49" s="758" t="s">
        <v>531</v>
      </c>
      <c r="P49" s="758"/>
      <c r="Q49" s="758"/>
      <c r="R49" s="758"/>
      <c r="S49" s="758"/>
      <c r="T49" s="758"/>
      <c r="U49" s="758" t="s">
        <v>531</v>
      </c>
      <c r="V49" s="758"/>
      <c r="W49" s="758"/>
      <c r="X49" s="758"/>
      <c r="Y49" s="758"/>
      <c r="Z49" s="758"/>
      <c r="AA49" s="756" t="s">
        <v>531</v>
      </c>
      <c r="AB49" s="756"/>
      <c r="AC49" s="756"/>
      <c r="AD49" s="756"/>
      <c r="AE49" s="756"/>
      <c r="AF49" s="756"/>
    </row>
    <row r="50" spans="1:32" ht="18.75" thickTop="1" thickBot="1" x14ac:dyDescent="0.25">
      <c r="A50" s="753" t="s">
        <v>349</v>
      </c>
      <c r="B50" s="753"/>
      <c r="C50" s="753"/>
      <c r="D50" s="753"/>
      <c r="E50" s="753"/>
      <c r="F50" s="753"/>
      <c r="G50" s="753"/>
      <c r="H50" s="753"/>
      <c r="I50" s="753"/>
      <c r="J50" s="753"/>
      <c r="K50" s="754" t="s">
        <v>394</v>
      </c>
      <c r="L50" s="754"/>
      <c r="M50" s="754"/>
      <c r="N50" s="754"/>
      <c r="O50" s="758" t="s">
        <v>531</v>
      </c>
      <c r="P50" s="758"/>
      <c r="Q50" s="758"/>
      <c r="R50" s="758"/>
      <c r="S50" s="758"/>
      <c r="T50" s="758"/>
      <c r="U50" s="758" t="s">
        <v>531</v>
      </c>
      <c r="V50" s="758"/>
      <c r="W50" s="758"/>
      <c r="X50" s="758"/>
      <c r="Y50" s="758"/>
      <c r="Z50" s="758"/>
      <c r="AA50" s="756" t="s">
        <v>531</v>
      </c>
      <c r="AB50" s="756"/>
      <c r="AC50" s="756"/>
      <c r="AD50" s="756"/>
      <c r="AE50" s="756"/>
      <c r="AF50" s="756"/>
    </row>
    <row r="51" spans="1:32" ht="39" customHeight="1" thickTop="1" thickBot="1" x14ac:dyDescent="0.25">
      <c r="A51" s="753" t="s">
        <v>395</v>
      </c>
      <c r="B51" s="753"/>
      <c r="C51" s="753"/>
      <c r="D51" s="753"/>
      <c r="E51" s="753"/>
      <c r="F51" s="753"/>
      <c r="G51" s="753"/>
      <c r="H51" s="753"/>
      <c r="I51" s="753"/>
      <c r="J51" s="753"/>
      <c r="K51" s="754" t="s">
        <v>396</v>
      </c>
      <c r="L51" s="754"/>
      <c r="M51" s="754"/>
      <c r="N51" s="754"/>
      <c r="O51" s="758" t="s">
        <v>531</v>
      </c>
      <c r="P51" s="758"/>
      <c r="Q51" s="758"/>
      <c r="R51" s="758"/>
      <c r="S51" s="758"/>
      <c r="T51" s="758"/>
      <c r="U51" s="758" t="s">
        <v>531</v>
      </c>
      <c r="V51" s="758"/>
      <c r="W51" s="758"/>
      <c r="X51" s="758"/>
      <c r="Y51" s="758"/>
      <c r="Z51" s="758"/>
      <c r="AA51" s="756" t="s">
        <v>531</v>
      </c>
      <c r="AB51" s="756"/>
      <c r="AC51" s="756"/>
      <c r="AD51" s="756"/>
      <c r="AE51" s="756"/>
      <c r="AF51" s="756"/>
    </row>
    <row r="52" spans="1:32" ht="18.75" thickTop="1" thickBot="1" x14ac:dyDescent="0.25">
      <c r="A52" s="753" t="s">
        <v>397</v>
      </c>
      <c r="B52" s="753"/>
      <c r="C52" s="753"/>
      <c r="D52" s="753"/>
      <c r="E52" s="753"/>
      <c r="F52" s="753"/>
      <c r="G52" s="753"/>
      <c r="H52" s="753"/>
      <c r="I52" s="753"/>
      <c r="J52" s="753"/>
      <c r="K52" s="754" t="s">
        <v>398</v>
      </c>
      <c r="L52" s="754"/>
      <c r="M52" s="754"/>
      <c r="N52" s="754"/>
      <c r="O52" s="758" t="s">
        <v>531</v>
      </c>
      <c r="P52" s="758"/>
      <c r="Q52" s="758"/>
      <c r="R52" s="758"/>
      <c r="S52" s="758"/>
      <c r="T52" s="758"/>
      <c r="U52" s="758" t="s">
        <v>531</v>
      </c>
      <c r="V52" s="758"/>
      <c r="W52" s="758"/>
      <c r="X52" s="758"/>
      <c r="Y52" s="758"/>
      <c r="Z52" s="758"/>
      <c r="AA52" s="756" t="s">
        <v>531</v>
      </c>
      <c r="AB52" s="756"/>
      <c r="AC52" s="756"/>
      <c r="AD52" s="756"/>
      <c r="AE52" s="756"/>
      <c r="AF52" s="756"/>
    </row>
    <row r="53" spans="1:32" ht="35.25" customHeight="1" thickTop="1" thickBot="1" x14ac:dyDescent="0.25">
      <c r="A53" s="753" t="s">
        <v>343</v>
      </c>
      <c r="B53" s="753"/>
      <c r="C53" s="753"/>
      <c r="D53" s="753"/>
      <c r="E53" s="753"/>
      <c r="F53" s="753"/>
      <c r="G53" s="753"/>
      <c r="H53" s="753"/>
      <c r="I53" s="753"/>
      <c r="J53" s="753"/>
      <c r="K53" s="754" t="s">
        <v>399</v>
      </c>
      <c r="L53" s="754"/>
      <c r="M53" s="754"/>
      <c r="N53" s="754"/>
      <c r="O53" s="758" t="s">
        <v>531</v>
      </c>
      <c r="P53" s="758"/>
      <c r="Q53" s="758"/>
      <c r="R53" s="758"/>
      <c r="S53" s="758"/>
      <c r="T53" s="758"/>
      <c r="U53" s="758" t="s">
        <v>531</v>
      </c>
      <c r="V53" s="758"/>
      <c r="W53" s="758"/>
      <c r="X53" s="758"/>
      <c r="Y53" s="758"/>
      <c r="Z53" s="758"/>
      <c r="AA53" s="756" t="s">
        <v>531</v>
      </c>
      <c r="AB53" s="756"/>
      <c r="AC53" s="756"/>
      <c r="AD53" s="756"/>
      <c r="AE53" s="756"/>
      <c r="AF53" s="756"/>
    </row>
    <row r="54" spans="1:32" ht="49.5" customHeight="1" thickTop="1" thickBot="1" x14ac:dyDescent="0.25">
      <c r="A54" s="753" t="s">
        <v>345</v>
      </c>
      <c r="B54" s="753"/>
      <c r="C54" s="753"/>
      <c r="D54" s="753"/>
      <c r="E54" s="753"/>
      <c r="F54" s="753"/>
      <c r="G54" s="753"/>
      <c r="H54" s="753"/>
      <c r="I54" s="753"/>
      <c r="J54" s="753"/>
      <c r="K54" s="754" t="s">
        <v>400</v>
      </c>
      <c r="L54" s="754"/>
      <c r="M54" s="754"/>
      <c r="N54" s="754"/>
      <c r="O54" s="758" t="s">
        <v>531</v>
      </c>
      <c r="P54" s="758"/>
      <c r="Q54" s="758"/>
      <c r="R54" s="758"/>
      <c r="S54" s="758"/>
      <c r="T54" s="758"/>
      <c r="U54" s="758" t="s">
        <v>531</v>
      </c>
      <c r="V54" s="758"/>
      <c r="W54" s="758"/>
      <c r="X54" s="758"/>
      <c r="Y54" s="758"/>
      <c r="Z54" s="758"/>
      <c r="AA54" s="756" t="s">
        <v>531</v>
      </c>
      <c r="AB54" s="756"/>
      <c r="AC54" s="756"/>
      <c r="AD54" s="756"/>
      <c r="AE54" s="756"/>
      <c r="AF54" s="756"/>
    </row>
    <row r="55" spans="1:32" ht="39.75" customHeight="1" thickTop="1" thickBot="1" x14ac:dyDescent="0.25">
      <c r="A55" s="753" t="s">
        <v>347</v>
      </c>
      <c r="B55" s="753"/>
      <c r="C55" s="753"/>
      <c r="D55" s="753"/>
      <c r="E55" s="753"/>
      <c r="F55" s="753"/>
      <c r="G55" s="753"/>
      <c r="H55" s="753"/>
      <c r="I55" s="753"/>
      <c r="J55" s="753"/>
      <c r="K55" s="754" t="s">
        <v>401</v>
      </c>
      <c r="L55" s="754"/>
      <c r="M55" s="754"/>
      <c r="N55" s="754"/>
      <c r="O55" s="758" t="s">
        <v>531</v>
      </c>
      <c r="P55" s="758"/>
      <c r="Q55" s="758"/>
      <c r="R55" s="758"/>
      <c r="S55" s="758"/>
      <c r="T55" s="758"/>
      <c r="U55" s="758" t="s">
        <v>531</v>
      </c>
      <c r="V55" s="758"/>
      <c r="W55" s="758"/>
      <c r="X55" s="758"/>
      <c r="Y55" s="758"/>
      <c r="Z55" s="758"/>
      <c r="AA55" s="756" t="s">
        <v>531</v>
      </c>
      <c r="AB55" s="756"/>
      <c r="AC55" s="756"/>
      <c r="AD55" s="756"/>
      <c r="AE55" s="756"/>
      <c r="AF55" s="756"/>
    </row>
    <row r="56" spans="1:32" ht="18.75" thickTop="1" thickBot="1" x14ac:dyDescent="0.25">
      <c r="A56" s="753" t="s">
        <v>349</v>
      </c>
      <c r="B56" s="753"/>
      <c r="C56" s="753"/>
      <c r="D56" s="753"/>
      <c r="E56" s="753"/>
      <c r="F56" s="753"/>
      <c r="G56" s="753"/>
      <c r="H56" s="753"/>
      <c r="I56" s="753"/>
      <c r="J56" s="753"/>
      <c r="K56" s="754" t="s">
        <v>402</v>
      </c>
      <c r="L56" s="754"/>
      <c r="M56" s="754"/>
      <c r="N56" s="754"/>
      <c r="O56" s="758" t="s">
        <v>531</v>
      </c>
      <c r="P56" s="758"/>
      <c r="Q56" s="758"/>
      <c r="R56" s="758"/>
      <c r="S56" s="758"/>
      <c r="T56" s="758"/>
      <c r="U56" s="758" t="s">
        <v>531</v>
      </c>
      <c r="V56" s="758"/>
      <c r="W56" s="758"/>
      <c r="X56" s="758"/>
      <c r="Y56" s="758"/>
      <c r="Z56" s="758"/>
      <c r="AA56" s="756" t="s">
        <v>531</v>
      </c>
      <c r="AB56" s="756"/>
      <c r="AC56" s="756"/>
      <c r="AD56" s="756"/>
      <c r="AE56" s="756"/>
      <c r="AF56" s="756"/>
    </row>
    <row r="57" spans="1:32" ht="35.25" customHeight="1" thickTop="1" thickBot="1" x14ac:dyDescent="0.25">
      <c r="A57" s="753" t="s">
        <v>403</v>
      </c>
      <c r="B57" s="753"/>
      <c r="C57" s="753"/>
      <c r="D57" s="753"/>
      <c r="E57" s="753"/>
      <c r="F57" s="753"/>
      <c r="G57" s="753"/>
      <c r="H57" s="753"/>
      <c r="I57" s="753"/>
      <c r="J57" s="753"/>
      <c r="K57" s="754" t="s">
        <v>404</v>
      </c>
      <c r="L57" s="754"/>
      <c r="M57" s="754"/>
      <c r="N57" s="754"/>
      <c r="O57" s="758" t="s">
        <v>531</v>
      </c>
      <c r="P57" s="758"/>
      <c r="Q57" s="758"/>
      <c r="R57" s="758"/>
      <c r="S57" s="758"/>
      <c r="T57" s="758"/>
      <c r="U57" s="758" t="s">
        <v>531</v>
      </c>
      <c r="V57" s="758"/>
      <c r="W57" s="758"/>
      <c r="X57" s="758"/>
      <c r="Y57" s="758"/>
      <c r="Z57" s="758"/>
      <c r="AA57" s="756" t="s">
        <v>531</v>
      </c>
      <c r="AB57" s="756"/>
      <c r="AC57" s="756"/>
      <c r="AD57" s="756"/>
      <c r="AE57" s="756"/>
      <c r="AF57" s="756"/>
    </row>
    <row r="58" spans="1:32" ht="36" customHeight="1" thickTop="1" thickBot="1" x14ac:dyDescent="0.25">
      <c r="A58" s="753" t="s">
        <v>343</v>
      </c>
      <c r="B58" s="753"/>
      <c r="C58" s="753"/>
      <c r="D58" s="753"/>
      <c r="E58" s="753"/>
      <c r="F58" s="753"/>
      <c r="G58" s="753"/>
      <c r="H58" s="753"/>
      <c r="I58" s="753"/>
      <c r="J58" s="753"/>
      <c r="K58" s="754" t="s">
        <v>405</v>
      </c>
      <c r="L58" s="754"/>
      <c r="M58" s="754"/>
      <c r="N58" s="754"/>
      <c r="O58" s="758" t="s">
        <v>531</v>
      </c>
      <c r="P58" s="758"/>
      <c r="Q58" s="758"/>
      <c r="R58" s="758"/>
      <c r="S58" s="758"/>
      <c r="T58" s="758"/>
      <c r="U58" s="758" t="s">
        <v>531</v>
      </c>
      <c r="V58" s="758"/>
      <c r="W58" s="758"/>
      <c r="X58" s="758"/>
      <c r="Y58" s="758"/>
      <c r="Z58" s="758"/>
      <c r="AA58" s="756" t="s">
        <v>531</v>
      </c>
      <c r="AB58" s="756"/>
      <c r="AC58" s="756"/>
      <c r="AD58" s="756"/>
      <c r="AE58" s="756"/>
      <c r="AF58" s="756"/>
    </row>
    <row r="59" spans="1:32" ht="51" customHeight="1" thickTop="1" thickBot="1" x14ac:dyDescent="0.25">
      <c r="A59" s="753" t="s">
        <v>345</v>
      </c>
      <c r="B59" s="753"/>
      <c r="C59" s="753"/>
      <c r="D59" s="753"/>
      <c r="E59" s="753"/>
      <c r="F59" s="753"/>
      <c r="G59" s="753"/>
      <c r="H59" s="753"/>
      <c r="I59" s="753"/>
      <c r="J59" s="753"/>
      <c r="K59" s="754" t="s">
        <v>406</v>
      </c>
      <c r="L59" s="754"/>
      <c r="M59" s="754"/>
      <c r="N59" s="754"/>
      <c r="O59" s="758" t="s">
        <v>531</v>
      </c>
      <c r="P59" s="758"/>
      <c r="Q59" s="758"/>
      <c r="R59" s="758"/>
      <c r="S59" s="758"/>
      <c r="T59" s="758"/>
      <c r="U59" s="758" t="s">
        <v>531</v>
      </c>
      <c r="V59" s="758"/>
      <c r="W59" s="758"/>
      <c r="X59" s="758"/>
      <c r="Y59" s="758"/>
      <c r="Z59" s="758"/>
      <c r="AA59" s="756" t="s">
        <v>531</v>
      </c>
      <c r="AB59" s="756"/>
      <c r="AC59" s="756"/>
      <c r="AD59" s="756"/>
      <c r="AE59" s="756"/>
      <c r="AF59" s="756"/>
    </row>
    <row r="60" spans="1:32" ht="42.75" customHeight="1" thickTop="1" thickBot="1" x14ac:dyDescent="0.25">
      <c r="A60" s="753" t="s">
        <v>347</v>
      </c>
      <c r="B60" s="753"/>
      <c r="C60" s="753"/>
      <c r="D60" s="753"/>
      <c r="E60" s="753"/>
      <c r="F60" s="753"/>
      <c r="G60" s="753"/>
      <c r="H60" s="753"/>
      <c r="I60" s="753"/>
      <c r="J60" s="753"/>
      <c r="K60" s="754" t="s">
        <v>407</v>
      </c>
      <c r="L60" s="754"/>
      <c r="M60" s="754"/>
      <c r="N60" s="754"/>
      <c r="O60" s="758" t="s">
        <v>531</v>
      </c>
      <c r="P60" s="758"/>
      <c r="Q60" s="758"/>
      <c r="R60" s="758"/>
      <c r="S60" s="758"/>
      <c r="T60" s="758"/>
      <c r="U60" s="758" t="s">
        <v>531</v>
      </c>
      <c r="V60" s="758"/>
      <c r="W60" s="758"/>
      <c r="X60" s="758"/>
      <c r="Y60" s="758"/>
      <c r="Z60" s="758"/>
      <c r="AA60" s="756" t="s">
        <v>531</v>
      </c>
      <c r="AB60" s="756"/>
      <c r="AC60" s="756"/>
      <c r="AD60" s="756"/>
      <c r="AE60" s="756"/>
      <c r="AF60" s="756"/>
    </row>
    <row r="61" spans="1:32" ht="18.75" thickTop="1" thickBot="1" x14ac:dyDescent="0.25">
      <c r="A61" s="753" t="s">
        <v>349</v>
      </c>
      <c r="B61" s="753"/>
      <c r="C61" s="753"/>
      <c r="D61" s="753"/>
      <c r="E61" s="753"/>
      <c r="F61" s="753"/>
      <c r="G61" s="753"/>
      <c r="H61" s="753"/>
      <c r="I61" s="753"/>
      <c r="J61" s="753"/>
      <c r="K61" s="754" t="s">
        <v>408</v>
      </c>
      <c r="L61" s="754"/>
      <c r="M61" s="754"/>
      <c r="N61" s="754"/>
      <c r="O61" s="758" t="s">
        <v>531</v>
      </c>
      <c r="P61" s="758"/>
      <c r="Q61" s="758"/>
      <c r="R61" s="758"/>
      <c r="S61" s="758"/>
      <c r="T61" s="758"/>
      <c r="U61" s="758" t="s">
        <v>531</v>
      </c>
      <c r="V61" s="758"/>
      <c r="W61" s="758"/>
      <c r="X61" s="758"/>
      <c r="Y61" s="758"/>
      <c r="Z61" s="758"/>
      <c r="AA61" s="756" t="s">
        <v>531</v>
      </c>
      <c r="AB61" s="756"/>
      <c r="AC61" s="756"/>
      <c r="AD61" s="756"/>
      <c r="AE61" s="756"/>
      <c r="AF61" s="756"/>
    </row>
    <row r="62" spans="1:32" ht="36.75" customHeight="1" thickTop="1" thickBot="1" x14ac:dyDescent="0.25">
      <c r="A62" s="753" t="s">
        <v>409</v>
      </c>
      <c r="B62" s="753"/>
      <c r="C62" s="753"/>
      <c r="D62" s="753"/>
      <c r="E62" s="753"/>
      <c r="F62" s="753"/>
      <c r="G62" s="753"/>
      <c r="H62" s="753"/>
      <c r="I62" s="753"/>
      <c r="J62" s="753"/>
      <c r="K62" s="754" t="s">
        <v>410</v>
      </c>
      <c r="L62" s="754"/>
      <c r="M62" s="754"/>
      <c r="N62" s="754"/>
      <c r="O62" s="758" t="s">
        <v>531</v>
      </c>
      <c r="P62" s="758"/>
      <c r="Q62" s="758"/>
      <c r="R62" s="758"/>
      <c r="S62" s="758"/>
      <c r="T62" s="758"/>
      <c r="U62" s="758" t="s">
        <v>531</v>
      </c>
      <c r="V62" s="758"/>
      <c r="W62" s="758"/>
      <c r="X62" s="758"/>
      <c r="Y62" s="758"/>
      <c r="Z62" s="758"/>
      <c r="AA62" s="756" t="s">
        <v>531</v>
      </c>
      <c r="AB62" s="756"/>
      <c r="AC62" s="756"/>
      <c r="AD62" s="756"/>
      <c r="AE62" s="756"/>
      <c r="AF62" s="756"/>
    </row>
    <row r="63" spans="1:32" ht="34.5" customHeight="1" thickTop="1" thickBot="1" x14ac:dyDescent="0.25">
      <c r="A63" s="753" t="s">
        <v>343</v>
      </c>
      <c r="B63" s="753"/>
      <c r="C63" s="753"/>
      <c r="D63" s="753"/>
      <c r="E63" s="753"/>
      <c r="F63" s="753"/>
      <c r="G63" s="753"/>
      <c r="H63" s="753"/>
      <c r="I63" s="753"/>
      <c r="J63" s="753"/>
      <c r="K63" s="754" t="s">
        <v>411</v>
      </c>
      <c r="L63" s="754"/>
      <c r="M63" s="754"/>
      <c r="N63" s="754"/>
      <c r="O63" s="758" t="s">
        <v>531</v>
      </c>
      <c r="P63" s="758"/>
      <c r="Q63" s="758"/>
      <c r="R63" s="758"/>
      <c r="S63" s="758"/>
      <c r="T63" s="758"/>
      <c r="U63" s="758" t="s">
        <v>531</v>
      </c>
      <c r="V63" s="758"/>
      <c r="W63" s="758"/>
      <c r="X63" s="758"/>
      <c r="Y63" s="758"/>
      <c r="Z63" s="758"/>
      <c r="AA63" s="756" t="s">
        <v>531</v>
      </c>
      <c r="AB63" s="756"/>
      <c r="AC63" s="756"/>
      <c r="AD63" s="756"/>
      <c r="AE63" s="756"/>
      <c r="AF63" s="756"/>
    </row>
    <row r="64" spans="1:32" ht="50.25" customHeight="1" thickTop="1" thickBot="1" x14ac:dyDescent="0.25">
      <c r="A64" s="753" t="s">
        <v>345</v>
      </c>
      <c r="B64" s="753"/>
      <c r="C64" s="753"/>
      <c r="D64" s="753"/>
      <c r="E64" s="753"/>
      <c r="F64" s="753"/>
      <c r="G64" s="753"/>
      <c r="H64" s="753"/>
      <c r="I64" s="753"/>
      <c r="J64" s="753"/>
      <c r="K64" s="754" t="s">
        <v>412</v>
      </c>
      <c r="L64" s="754"/>
      <c r="M64" s="754"/>
      <c r="N64" s="754"/>
      <c r="O64" s="758" t="s">
        <v>531</v>
      </c>
      <c r="P64" s="758"/>
      <c r="Q64" s="758"/>
      <c r="R64" s="758"/>
      <c r="S64" s="758"/>
      <c r="T64" s="758"/>
      <c r="U64" s="758" t="s">
        <v>531</v>
      </c>
      <c r="V64" s="758"/>
      <c r="W64" s="758"/>
      <c r="X64" s="758"/>
      <c r="Y64" s="758"/>
      <c r="Z64" s="758"/>
      <c r="AA64" s="756" t="s">
        <v>531</v>
      </c>
      <c r="AB64" s="756"/>
      <c r="AC64" s="756"/>
      <c r="AD64" s="756"/>
      <c r="AE64" s="756"/>
      <c r="AF64" s="756"/>
    </row>
    <row r="65" spans="1:32" ht="41.25" customHeight="1" thickTop="1" thickBot="1" x14ac:dyDescent="0.25">
      <c r="A65" s="753" t="s">
        <v>347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4" t="s">
        <v>413</v>
      </c>
      <c r="L65" s="754"/>
      <c r="M65" s="754"/>
      <c r="N65" s="754"/>
      <c r="O65" s="758" t="s">
        <v>531</v>
      </c>
      <c r="P65" s="758"/>
      <c r="Q65" s="758"/>
      <c r="R65" s="758"/>
      <c r="S65" s="758"/>
      <c r="T65" s="758"/>
      <c r="U65" s="758" t="s">
        <v>531</v>
      </c>
      <c r="V65" s="758"/>
      <c r="W65" s="758"/>
      <c r="X65" s="758"/>
      <c r="Y65" s="758"/>
      <c r="Z65" s="758"/>
      <c r="AA65" s="756" t="s">
        <v>531</v>
      </c>
      <c r="AB65" s="756"/>
      <c r="AC65" s="756"/>
      <c r="AD65" s="756"/>
      <c r="AE65" s="756"/>
      <c r="AF65" s="756"/>
    </row>
    <row r="66" spans="1:32" ht="18.75" thickTop="1" thickBot="1" x14ac:dyDescent="0.25">
      <c r="A66" s="753" t="s">
        <v>349</v>
      </c>
      <c r="B66" s="753"/>
      <c r="C66" s="753"/>
      <c r="D66" s="753"/>
      <c r="E66" s="753"/>
      <c r="F66" s="753"/>
      <c r="G66" s="753"/>
      <c r="H66" s="753"/>
      <c r="I66" s="753"/>
      <c r="J66" s="753"/>
      <c r="K66" s="754" t="s">
        <v>414</v>
      </c>
      <c r="L66" s="754"/>
      <c r="M66" s="754"/>
      <c r="N66" s="754"/>
      <c r="O66" s="758" t="s">
        <v>531</v>
      </c>
      <c r="P66" s="758"/>
      <c r="Q66" s="758"/>
      <c r="R66" s="758"/>
      <c r="S66" s="758"/>
      <c r="T66" s="758"/>
      <c r="U66" s="758" t="s">
        <v>531</v>
      </c>
      <c r="V66" s="758"/>
      <c r="W66" s="758"/>
      <c r="X66" s="758"/>
      <c r="Y66" s="758"/>
      <c r="Z66" s="758"/>
      <c r="AA66" s="756" t="s">
        <v>531</v>
      </c>
      <c r="AB66" s="756"/>
      <c r="AC66" s="756"/>
      <c r="AD66" s="756"/>
      <c r="AE66" s="756"/>
      <c r="AF66" s="756"/>
    </row>
    <row r="67" spans="1:32" ht="34.5" customHeight="1" thickTop="1" thickBot="1" x14ac:dyDescent="0.25">
      <c r="A67" s="753" t="s">
        <v>415</v>
      </c>
      <c r="B67" s="753"/>
      <c r="C67" s="753"/>
      <c r="D67" s="753"/>
      <c r="E67" s="753"/>
      <c r="F67" s="753"/>
      <c r="G67" s="753"/>
      <c r="H67" s="753"/>
      <c r="I67" s="753"/>
      <c r="J67" s="753"/>
      <c r="K67" s="754" t="s">
        <v>416</v>
      </c>
      <c r="L67" s="754"/>
      <c r="M67" s="754"/>
      <c r="N67" s="754"/>
      <c r="O67" s="758" t="s">
        <v>531</v>
      </c>
      <c r="P67" s="758"/>
      <c r="Q67" s="758"/>
      <c r="R67" s="758"/>
      <c r="S67" s="758"/>
      <c r="T67" s="758"/>
      <c r="U67" s="758" t="s">
        <v>531</v>
      </c>
      <c r="V67" s="758"/>
      <c r="W67" s="758"/>
      <c r="X67" s="758"/>
      <c r="Y67" s="758"/>
      <c r="Z67" s="758"/>
      <c r="AA67" s="756" t="s">
        <v>531</v>
      </c>
      <c r="AB67" s="756"/>
      <c r="AC67" s="756"/>
      <c r="AD67" s="756"/>
      <c r="AE67" s="756"/>
      <c r="AF67" s="756"/>
    </row>
    <row r="68" spans="1:32" ht="51.75" customHeight="1" thickTop="1" thickBot="1" x14ac:dyDescent="0.25">
      <c r="A68" s="753" t="s">
        <v>417</v>
      </c>
      <c r="B68" s="753"/>
      <c r="C68" s="753"/>
      <c r="D68" s="753"/>
      <c r="E68" s="753"/>
      <c r="F68" s="753"/>
      <c r="G68" s="753"/>
      <c r="H68" s="753"/>
      <c r="I68" s="753"/>
      <c r="J68" s="753"/>
      <c r="K68" s="754" t="s">
        <v>418</v>
      </c>
      <c r="L68" s="754"/>
      <c r="M68" s="754"/>
      <c r="N68" s="754"/>
      <c r="O68" s="758" t="s">
        <v>531</v>
      </c>
      <c r="P68" s="758"/>
      <c r="Q68" s="758"/>
      <c r="R68" s="758"/>
      <c r="S68" s="758"/>
      <c r="T68" s="758"/>
      <c r="U68" s="758" t="s">
        <v>531</v>
      </c>
      <c r="V68" s="758"/>
      <c r="W68" s="758"/>
      <c r="X68" s="758"/>
      <c r="Y68" s="758"/>
      <c r="Z68" s="758"/>
      <c r="AA68" s="756" t="s">
        <v>531</v>
      </c>
      <c r="AB68" s="756"/>
      <c r="AC68" s="756"/>
      <c r="AD68" s="756"/>
      <c r="AE68" s="756"/>
      <c r="AF68" s="756"/>
    </row>
    <row r="69" spans="1:32" ht="36.75" customHeight="1" thickTop="1" thickBot="1" x14ac:dyDescent="0.25">
      <c r="A69" s="753" t="s">
        <v>343</v>
      </c>
      <c r="B69" s="753"/>
      <c r="C69" s="753"/>
      <c r="D69" s="753"/>
      <c r="E69" s="753"/>
      <c r="F69" s="753"/>
      <c r="G69" s="753"/>
      <c r="H69" s="753"/>
      <c r="I69" s="753"/>
      <c r="J69" s="753"/>
      <c r="K69" s="754" t="s">
        <v>419</v>
      </c>
      <c r="L69" s="754"/>
      <c r="M69" s="754"/>
      <c r="N69" s="754"/>
      <c r="O69" s="758" t="s">
        <v>531</v>
      </c>
      <c r="P69" s="758"/>
      <c r="Q69" s="758"/>
      <c r="R69" s="758"/>
      <c r="S69" s="758"/>
      <c r="T69" s="758"/>
      <c r="U69" s="758" t="s">
        <v>531</v>
      </c>
      <c r="V69" s="758"/>
      <c r="W69" s="758"/>
      <c r="X69" s="758"/>
      <c r="Y69" s="758"/>
      <c r="Z69" s="758"/>
      <c r="AA69" s="756" t="s">
        <v>531</v>
      </c>
      <c r="AB69" s="756"/>
      <c r="AC69" s="756"/>
      <c r="AD69" s="756"/>
      <c r="AE69" s="756"/>
      <c r="AF69" s="756"/>
    </row>
    <row r="70" spans="1:32" ht="50.25" customHeight="1" thickTop="1" thickBot="1" x14ac:dyDescent="0.25">
      <c r="A70" s="753" t="s">
        <v>345</v>
      </c>
      <c r="B70" s="753"/>
      <c r="C70" s="753"/>
      <c r="D70" s="753"/>
      <c r="E70" s="753"/>
      <c r="F70" s="753"/>
      <c r="G70" s="753"/>
      <c r="H70" s="753"/>
      <c r="I70" s="753"/>
      <c r="J70" s="753"/>
      <c r="K70" s="754" t="s">
        <v>420</v>
      </c>
      <c r="L70" s="754"/>
      <c r="M70" s="754"/>
      <c r="N70" s="754"/>
      <c r="O70" s="758" t="s">
        <v>531</v>
      </c>
      <c r="P70" s="758"/>
      <c r="Q70" s="758"/>
      <c r="R70" s="758"/>
      <c r="S70" s="758"/>
      <c r="T70" s="758"/>
      <c r="U70" s="758" t="s">
        <v>531</v>
      </c>
      <c r="V70" s="758"/>
      <c r="W70" s="758"/>
      <c r="X70" s="758"/>
      <c r="Y70" s="758"/>
      <c r="Z70" s="758"/>
      <c r="AA70" s="756" t="s">
        <v>531</v>
      </c>
      <c r="AB70" s="756"/>
      <c r="AC70" s="756"/>
      <c r="AD70" s="756"/>
      <c r="AE70" s="756"/>
      <c r="AF70" s="756"/>
    </row>
    <row r="71" spans="1:32" ht="39.75" customHeight="1" thickTop="1" thickBot="1" x14ac:dyDescent="0.25">
      <c r="A71" s="753" t="s">
        <v>347</v>
      </c>
      <c r="B71" s="753"/>
      <c r="C71" s="753"/>
      <c r="D71" s="753"/>
      <c r="E71" s="753"/>
      <c r="F71" s="753"/>
      <c r="G71" s="753"/>
      <c r="H71" s="753"/>
      <c r="I71" s="753"/>
      <c r="J71" s="753"/>
      <c r="K71" s="754" t="s">
        <v>421</v>
      </c>
      <c r="L71" s="754"/>
      <c r="M71" s="754"/>
      <c r="N71" s="754"/>
      <c r="O71" s="758" t="s">
        <v>531</v>
      </c>
      <c r="P71" s="758"/>
      <c r="Q71" s="758"/>
      <c r="R71" s="758"/>
      <c r="S71" s="758"/>
      <c r="T71" s="758"/>
      <c r="U71" s="758" t="s">
        <v>531</v>
      </c>
      <c r="V71" s="758"/>
      <c r="W71" s="758"/>
      <c r="X71" s="758"/>
      <c r="Y71" s="758"/>
      <c r="Z71" s="758"/>
      <c r="AA71" s="756" t="s">
        <v>531</v>
      </c>
      <c r="AB71" s="756"/>
      <c r="AC71" s="756"/>
      <c r="AD71" s="756"/>
      <c r="AE71" s="756"/>
      <c r="AF71" s="756"/>
    </row>
    <row r="72" spans="1:32" ht="18.75" thickTop="1" thickBot="1" x14ac:dyDescent="0.25">
      <c r="A72" s="753" t="s">
        <v>349</v>
      </c>
      <c r="B72" s="753"/>
      <c r="C72" s="753"/>
      <c r="D72" s="753"/>
      <c r="E72" s="753"/>
      <c r="F72" s="753"/>
      <c r="G72" s="753"/>
      <c r="H72" s="753"/>
      <c r="I72" s="753"/>
      <c r="J72" s="753"/>
      <c r="K72" s="754" t="s">
        <v>422</v>
      </c>
      <c r="L72" s="754"/>
      <c r="M72" s="754"/>
      <c r="N72" s="754"/>
      <c r="O72" s="758" t="s">
        <v>531</v>
      </c>
      <c r="P72" s="758"/>
      <c r="Q72" s="758"/>
      <c r="R72" s="758"/>
      <c r="S72" s="758"/>
      <c r="T72" s="758"/>
      <c r="U72" s="758" t="s">
        <v>531</v>
      </c>
      <c r="V72" s="758"/>
      <c r="W72" s="758"/>
      <c r="X72" s="758"/>
      <c r="Y72" s="758"/>
      <c r="Z72" s="758"/>
      <c r="AA72" s="756" t="s">
        <v>531</v>
      </c>
      <c r="AB72" s="756"/>
      <c r="AC72" s="756"/>
      <c r="AD72" s="756"/>
      <c r="AE72" s="756"/>
      <c r="AF72" s="756"/>
    </row>
    <row r="73" spans="1:32" ht="56.25" customHeight="1" thickTop="1" thickBot="1" x14ac:dyDescent="0.25">
      <c r="A73" s="753" t="s">
        <v>423</v>
      </c>
      <c r="B73" s="753"/>
      <c r="C73" s="753"/>
      <c r="D73" s="753"/>
      <c r="E73" s="753"/>
      <c r="F73" s="753"/>
      <c r="G73" s="753"/>
      <c r="H73" s="753"/>
      <c r="I73" s="753"/>
      <c r="J73" s="753"/>
      <c r="K73" s="754" t="s">
        <v>424</v>
      </c>
      <c r="L73" s="754"/>
      <c r="M73" s="754"/>
      <c r="N73" s="754"/>
      <c r="O73" s="758" t="s">
        <v>531</v>
      </c>
      <c r="P73" s="758"/>
      <c r="Q73" s="758"/>
      <c r="R73" s="758"/>
      <c r="S73" s="758"/>
      <c r="T73" s="758"/>
      <c r="U73" s="758" t="s">
        <v>531</v>
      </c>
      <c r="V73" s="758"/>
      <c r="W73" s="758"/>
      <c r="X73" s="758"/>
      <c r="Y73" s="758"/>
      <c r="Z73" s="758"/>
      <c r="AA73" s="756" t="s">
        <v>531</v>
      </c>
      <c r="AB73" s="756"/>
      <c r="AC73" s="756"/>
      <c r="AD73" s="756"/>
      <c r="AE73" s="756"/>
      <c r="AF73" s="756"/>
    </row>
    <row r="74" spans="1:32" ht="42.75" customHeight="1" thickTop="1" thickBot="1" x14ac:dyDescent="0.25">
      <c r="A74" s="753" t="s">
        <v>343</v>
      </c>
      <c r="B74" s="753"/>
      <c r="C74" s="753"/>
      <c r="D74" s="753"/>
      <c r="E74" s="753"/>
      <c r="F74" s="753"/>
      <c r="G74" s="753"/>
      <c r="H74" s="753"/>
      <c r="I74" s="753"/>
      <c r="J74" s="753"/>
      <c r="K74" s="754" t="s">
        <v>425</v>
      </c>
      <c r="L74" s="754"/>
      <c r="M74" s="754"/>
      <c r="N74" s="754"/>
      <c r="O74" s="758" t="s">
        <v>531</v>
      </c>
      <c r="P74" s="758"/>
      <c r="Q74" s="758"/>
      <c r="R74" s="758"/>
      <c r="S74" s="758"/>
      <c r="T74" s="758"/>
      <c r="U74" s="758" t="s">
        <v>531</v>
      </c>
      <c r="V74" s="758"/>
      <c r="W74" s="758"/>
      <c r="X74" s="758"/>
      <c r="Y74" s="758"/>
      <c r="Z74" s="758"/>
      <c r="AA74" s="756" t="s">
        <v>531</v>
      </c>
      <c r="AB74" s="756"/>
      <c r="AC74" s="756"/>
      <c r="AD74" s="756"/>
      <c r="AE74" s="756"/>
      <c r="AF74" s="756"/>
    </row>
    <row r="75" spans="1:32" ht="53.25" customHeight="1" thickTop="1" thickBot="1" x14ac:dyDescent="0.25">
      <c r="A75" s="753" t="s">
        <v>345</v>
      </c>
      <c r="B75" s="753"/>
      <c r="C75" s="753"/>
      <c r="D75" s="753"/>
      <c r="E75" s="753"/>
      <c r="F75" s="753"/>
      <c r="G75" s="753"/>
      <c r="H75" s="753"/>
      <c r="I75" s="753"/>
      <c r="J75" s="753"/>
      <c r="K75" s="754" t="s">
        <v>426</v>
      </c>
      <c r="L75" s="754"/>
      <c r="M75" s="754"/>
      <c r="N75" s="754"/>
      <c r="O75" s="758" t="s">
        <v>531</v>
      </c>
      <c r="P75" s="758"/>
      <c r="Q75" s="758"/>
      <c r="R75" s="758"/>
      <c r="S75" s="758"/>
      <c r="T75" s="758"/>
      <c r="U75" s="758" t="s">
        <v>531</v>
      </c>
      <c r="V75" s="758"/>
      <c r="W75" s="758"/>
      <c r="X75" s="758"/>
      <c r="Y75" s="758"/>
      <c r="Z75" s="758"/>
      <c r="AA75" s="756" t="s">
        <v>531</v>
      </c>
      <c r="AB75" s="756"/>
      <c r="AC75" s="756"/>
      <c r="AD75" s="756"/>
      <c r="AE75" s="756"/>
      <c r="AF75" s="756"/>
    </row>
    <row r="76" spans="1:32" ht="36.75" customHeight="1" thickTop="1" thickBot="1" x14ac:dyDescent="0.25">
      <c r="A76" s="753" t="s">
        <v>347</v>
      </c>
      <c r="B76" s="753"/>
      <c r="C76" s="753"/>
      <c r="D76" s="753"/>
      <c r="E76" s="753"/>
      <c r="F76" s="753"/>
      <c r="G76" s="753"/>
      <c r="H76" s="753"/>
      <c r="I76" s="753"/>
      <c r="J76" s="753"/>
      <c r="K76" s="754" t="s">
        <v>427</v>
      </c>
      <c r="L76" s="754"/>
      <c r="M76" s="754"/>
      <c r="N76" s="754"/>
      <c r="O76" s="758" t="s">
        <v>531</v>
      </c>
      <c r="P76" s="758"/>
      <c r="Q76" s="758"/>
      <c r="R76" s="758"/>
      <c r="S76" s="758"/>
      <c r="T76" s="758"/>
      <c r="U76" s="758" t="s">
        <v>531</v>
      </c>
      <c r="V76" s="758"/>
      <c r="W76" s="758"/>
      <c r="X76" s="758"/>
      <c r="Y76" s="758"/>
      <c r="Z76" s="758"/>
      <c r="AA76" s="756" t="s">
        <v>531</v>
      </c>
      <c r="AB76" s="756"/>
      <c r="AC76" s="756"/>
      <c r="AD76" s="756"/>
      <c r="AE76" s="756"/>
      <c r="AF76" s="756"/>
    </row>
    <row r="77" spans="1:32" ht="18.75" thickTop="1" thickBot="1" x14ac:dyDescent="0.25">
      <c r="A77" s="753" t="s">
        <v>349</v>
      </c>
      <c r="B77" s="753"/>
      <c r="C77" s="753"/>
      <c r="D77" s="753"/>
      <c r="E77" s="753"/>
      <c r="F77" s="753"/>
      <c r="G77" s="753"/>
      <c r="H77" s="753"/>
      <c r="I77" s="753"/>
      <c r="J77" s="753"/>
      <c r="K77" s="754" t="s">
        <v>428</v>
      </c>
      <c r="L77" s="754"/>
      <c r="M77" s="754"/>
      <c r="N77" s="754"/>
      <c r="O77" s="758" t="s">
        <v>531</v>
      </c>
      <c r="P77" s="758"/>
      <c r="Q77" s="758"/>
      <c r="R77" s="758"/>
      <c r="S77" s="758"/>
      <c r="T77" s="758"/>
      <c r="U77" s="758" t="s">
        <v>531</v>
      </c>
      <c r="V77" s="758"/>
      <c r="W77" s="758"/>
      <c r="X77" s="758"/>
      <c r="Y77" s="758"/>
      <c r="Z77" s="758"/>
      <c r="AA77" s="756" t="s">
        <v>531</v>
      </c>
      <c r="AB77" s="756"/>
      <c r="AC77" s="756"/>
      <c r="AD77" s="756"/>
      <c r="AE77" s="756"/>
      <c r="AF77" s="756"/>
    </row>
    <row r="78" spans="1:32" ht="42.75" customHeight="1" thickTop="1" thickBot="1" x14ac:dyDescent="0.25">
      <c r="A78" s="753" t="s">
        <v>429</v>
      </c>
      <c r="B78" s="753"/>
      <c r="C78" s="753"/>
      <c r="D78" s="753"/>
      <c r="E78" s="753"/>
      <c r="F78" s="753"/>
      <c r="G78" s="753"/>
      <c r="H78" s="753"/>
      <c r="I78" s="753"/>
      <c r="J78" s="753"/>
      <c r="K78" s="754" t="s">
        <v>430</v>
      </c>
      <c r="L78" s="754"/>
      <c r="M78" s="754"/>
      <c r="N78" s="754"/>
      <c r="O78" s="758" t="s">
        <v>531</v>
      </c>
      <c r="P78" s="758"/>
      <c r="Q78" s="758"/>
      <c r="R78" s="758"/>
      <c r="S78" s="758"/>
      <c r="T78" s="758"/>
      <c r="U78" s="758" t="s">
        <v>531</v>
      </c>
      <c r="V78" s="758"/>
      <c r="W78" s="758"/>
      <c r="X78" s="758"/>
      <c r="Y78" s="758"/>
      <c r="Z78" s="758"/>
      <c r="AA78" s="756" t="s">
        <v>531</v>
      </c>
      <c r="AB78" s="756"/>
      <c r="AC78" s="756"/>
      <c r="AD78" s="756"/>
      <c r="AE78" s="756"/>
      <c r="AF78" s="756"/>
    </row>
    <row r="79" spans="1:32" ht="18.75" thickTop="1" thickBot="1" x14ac:dyDescent="0.25">
      <c r="A79" s="753" t="s">
        <v>431</v>
      </c>
      <c r="B79" s="753"/>
      <c r="C79" s="753"/>
      <c r="D79" s="753"/>
      <c r="E79" s="753"/>
      <c r="F79" s="753"/>
      <c r="G79" s="753"/>
      <c r="H79" s="753"/>
      <c r="I79" s="753"/>
      <c r="J79" s="753"/>
      <c r="K79" s="754" t="s">
        <v>432</v>
      </c>
      <c r="L79" s="754"/>
      <c r="M79" s="754"/>
      <c r="N79" s="754"/>
      <c r="O79" s="758" t="s">
        <v>531</v>
      </c>
      <c r="P79" s="758"/>
      <c r="Q79" s="758"/>
      <c r="R79" s="758"/>
      <c r="S79" s="758"/>
      <c r="T79" s="758"/>
      <c r="U79" s="758" t="s">
        <v>531</v>
      </c>
      <c r="V79" s="758"/>
      <c r="W79" s="758"/>
      <c r="X79" s="758"/>
      <c r="Y79" s="758"/>
      <c r="Z79" s="758"/>
      <c r="AA79" s="756" t="s">
        <v>531</v>
      </c>
      <c r="AB79" s="756"/>
      <c r="AC79" s="756"/>
      <c r="AD79" s="756"/>
      <c r="AE79" s="756"/>
      <c r="AF79" s="756"/>
    </row>
    <row r="80" spans="1:32" ht="18.75" thickTop="1" thickBot="1" x14ac:dyDescent="0.25">
      <c r="A80" s="753" t="s">
        <v>433</v>
      </c>
      <c r="B80" s="753"/>
      <c r="C80" s="753"/>
      <c r="D80" s="753"/>
      <c r="E80" s="753"/>
      <c r="F80" s="753"/>
      <c r="G80" s="753"/>
      <c r="H80" s="753"/>
      <c r="I80" s="753"/>
      <c r="J80" s="753"/>
      <c r="K80" s="754" t="s">
        <v>434</v>
      </c>
      <c r="L80" s="754"/>
      <c r="M80" s="754"/>
      <c r="N80" s="754"/>
      <c r="O80" s="758" t="s">
        <v>531</v>
      </c>
      <c r="P80" s="758"/>
      <c r="Q80" s="758"/>
      <c r="R80" s="758"/>
      <c r="S80" s="758"/>
      <c r="T80" s="758"/>
      <c r="U80" s="758" t="s">
        <v>531</v>
      </c>
      <c r="V80" s="758"/>
      <c r="W80" s="758"/>
      <c r="X80" s="758"/>
      <c r="Y80" s="758"/>
      <c r="Z80" s="758"/>
      <c r="AA80" s="756" t="s">
        <v>531</v>
      </c>
      <c r="AB80" s="756"/>
      <c r="AC80" s="756"/>
      <c r="AD80" s="756"/>
      <c r="AE80" s="756"/>
      <c r="AF80" s="756"/>
    </row>
    <row r="81" spans="1:32" ht="18.75" thickTop="1" thickBot="1" x14ac:dyDescent="0.25">
      <c r="A81" s="753" t="s">
        <v>435</v>
      </c>
      <c r="B81" s="753"/>
      <c r="C81" s="753"/>
      <c r="D81" s="753"/>
      <c r="E81" s="753"/>
      <c r="F81" s="753"/>
      <c r="G81" s="753"/>
      <c r="H81" s="753"/>
      <c r="I81" s="753"/>
      <c r="J81" s="753"/>
      <c r="K81" s="754" t="s">
        <v>436</v>
      </c>
      <c r="L81" s="754"/>
      <c r="M81" s="754"/>
      <c r="N81" s="754"/>
      <c r="O81" s="755">
        <v>2037872</v>
      </c>
      <c r="P81" s="755"/>
      <c r="Q81" s="755"/>
      <c r="R81" s="755"/>
      <c r="S81" s="755"/>
      <c r="T81" s="755"/>
      <c r="U81" s="755">
        <v>1129570</v>
      </c>
      <c r="V81" s="755"/>
      <c r="W81" s="755"/>
      <c r="X81" s="755"/>
      <c r="Y81" s="755"/>
      <c r="Z81" s="755"/>
      <c r="AA81" s="769">
        <v>55.43</v>
      </c>
      <c r="AB81" s="769"/>
      <c r="AC81" s="769"/>
      <c r="AD81" s="769"/>
      <c r="AE81" s="769"/>
      <c r="AF81" s="769"/>
    </row>
    <row r="82" spans="1:32" ht="18.75" thickTop="1" thickBot="1" x14ac:dyDescent="0.25">
      <c r="A82" s="753" t="s">
        <v>437</v>
      </c>
      <c r="B82" s="753"/>
      <c r="C82" s="753"/>
      <c r="D82" s="753"/>
      <c r="E82" s="753"/>
      <c r="F82" s="753"/>
      <c r="G82" s="753"/>
      <c r="H82" s="753"/>
      <c r="I82" s="753"/>
      <c r="J82" s="753"/>
      <c r="K82" s="754" t="s">
        <v>438</v>
      </c>
      <c r="L82" s="754"/>
      <c r="M82" s="754"/>
      <c r="N82" s="754"/>
      <c r="O82" s="755" t="s">
        <v>531</v>
      </c>
      <c r="P82" s="755"/>
      <c r="Q82" s="755"/>
      <c r="R82" s="755"/>
      <c r="S82" s="755"/>
      <c r="T82" s="755"/>
      <c r="U82" s="755" t="s">
        <v>531</v>
      </c>
      <c r="V82" s="755"/>
      <c r="W82" s="755"/>
      <c r="X82" s="755"/>
      <c r="Y82" s="755"/>
      <c r="Z82" s="755"/>
      <c r="AA82" s="755" t="s">
        <v>531</v>
      </c>
      <c r="AB82" s="755"/>
      <c r="AC82" s="755"/>
      <c r="AD82" s="755"/>
      <c r="AE82" s="755"/>
      <c r="AF82" s="755"/>
    </row>
    <row r="83" spans="1:32" ht="33" customHeight="1" thickTop="1" thickBot="1" x14ac:dyDescent="0.25">
      <c r="A83" s="753" t="s">
        <v>439</v>
      </c>
      <c r="B83" s="753"/>
      <c r="C83" s="753"/>
      <c r="D83" s="753"/>
      <c r="E83" s="753"/>
      <c r="F83" s="753"/>
      <c r="G83" s="753"/>
      <c r="H83" s="753"/>
      <c r="I83" s="753"/>
      <c r="J83" s="753"/>
      <c r="K83" s="754" t="s">
        <v>440</v>
      </c>
      <c r="L83" s="754"/>
      <c r="M83" s="754"/>
      <c r="N83" s="754"/>
      <c r="O83" s="755">
        <v>23245</v>
      </c>
      <c r="P83" s="755"/>
      <c r="Q83" s="755"/>
      <c r="R83" s="755"/>
      <c r="S83" s="755"/>
      <c r="T83" s="755"/>
      <c r="U83" s="755">
        <v>127285</v>
      </c>
      <c r="V83" s="755"/>
      <c r="W83" s="755"/>
      <c r="X83" s="755"/>
      <c r="Y83" s="755"/>
      <c r="Z83" s="755"/>
      <c r="AA83" s="769">
        <v>547.58000000000004</v>
      </c>
      <c r="AB83" s="769"/>
      <c r="AC83" s="769"/>
      <c r="AD83" s="769"/>
      <c r="AE83" s="769"/>
      <c r="AF83" s="769"/>
    </row>
    <row r="84" spans="1:32" ht="18.75" thickTop="1" thickBot="1" x14ac:dyDescent="0.25">
      <c r="A84" s="753" t="s">
        <v>441</v>
      </c>
      <c r="B84" s="753"/>
      <c r="C84" s="753"/>
      <c r="D84" s="753"/>
      <c r="E84" s="753"/>
      <c r="F84" s="753"/>
      <c r="G84" s="753"/>
      <c r="H84" s="753"/>
      <c r="I84" s="753"/>
      <c r="J84" s="753"/>
      <c r="K84" s="754" t="s">
        <v>442</v>
      </c>
      <c r="L84" s="754"/>
      <c r="M84" s="754"/>
      <c r="N84" s="754"/>
      <c r="O84" s="755">
        <v>2014627</v>
      </c>
      <c r="P84" s="755"/>
      <c r="Q84" s="755"/>
      <c r="R84" s="755"/>
      <c r="S84" s="755"/>
      <c r="T84" s="755"/>
      <c r="U84" s="755">
        <v>1002285</v>
      </c>
      <c r="V84" s="755"/>
      <c r="W84" s="755"/>
      <c r="X84" s="755"/>
      <c r="Y84" s="755"/>
      <c r="Z84" s="755"/>
      <c r="AA84" s="769">
        <v>49.75</v>
      </c>
      <c r="AB84" s="769"/>
      <c r="AC84" s="769"/>
      <c r="AD84" s="769"/>
      <c r="AE84" s="769"/>
      <c r="AF84" s="769"/>
    </row>
    <row r="85" spans="1:32" ht="18.75" thickTop="1" thickBot="1" x14ac:dyDescent="0.25">
      <c r="A85" s="753" t="s">
        <v>443</v>
      </c>
      <c r="B85" s="753"/>
      <c r="C85" s="753"/>
      <c r="D85" s="753"/>
      <c r="E85" s="753"/>
      <c r="F85" s="753"/>
      <c r="G85" s="753"/>
      <c r="H85" s="753"/>
      <c r="I85" s="753"/>
      <c r="J85" s="753"/>
      <c r="K85" s="754" t="s">
        <v>444</v>
      </c>
      <c r="L85" s="754"/>
      <c r="M85" s="754"/>
      <c r="N85" s="754"/>
      <c r="O85" s="755" t="s">
        <v>531</v>
      </c>
      <c r="P85" s="755"/>
      <c r="Q85" s="755"/>
      <c r="R85" s="755"/>
      <c r="S85" s="755"/>
      <c r="T85" s="755"/>
      <c r="U85" s="755" t="s">
        <v>531</v>
      </c>
      <c r="V85" s="755"/>
      <c r="W85" s="755"/>
      <c r="X85" s="755"/>
      <c r="Y85" s="755"/>
      <c r="Z85" s="755"/>
      <c r="AA85" s="769" t="s">
        <v>531</v>
      </c>
      <c r="AB85" s="769"/>
      <c r="AC85" s="769"/>
      <c r="AD85" s="769"/>
      <c r="AE85" s="769"/>
      <c r="AF85" s="769"/>
    </row>
    <row r="86" spans="1:32" ht="18.75" thickTop="1" thickBot="1" x14ac:dyDescent="0.25">
      <c r="A86" s="753" t="s">
        <v>445</v>
      </c>
      <c r="B86" s="753"/>
      <c r="C86" s="753"/>
      <c r="D86" s="753"/>
      <c r="E86" s="753"/>
      <c r="F86" s="753"/>
      <c r="G86" s="753"/>
      <c r="H86" s="753"/>
      <c r="I86" s="753"/>
      <c r="J86" s="753"/>
      <c r="K86" s="754" t="s">
        <v>446</v>
      </c>
      <c r="L86" s="754"/>
      <c r="M86" s="754"/>
      <c r="N86" s="754"/>
      <c r="O86" s="755"/>
      <c r="P86" s="755"/>
      <c r="Q86" s="755"/>
      <c r="R86" s="755"/>
      <c r="S86" s="755"/>
      <c r="T86" s="755"/>
      <c r="U86" s="755" t="s">
        <v>531</v>
      </c>
      <c r="V86" s="755"/>
      <c r="W86" s="755"/>
      <c r="X86" s="755"/>
      <c r="Y86" s="755"/>
      <c r="Z86" s="755"/>
      <c r="AA86" s="769" t="s">
        <v>531</v>
      </c>
      <c r="AB86" s="769"/>
      <c r="AC86" s="769"/>
      <c r="AD86" s="769"/>
      <c r="AE86" s="769"/>
      <c r="AF86" s="769"/>
    </row>
    <row r="87" spans="1:32" ht="34.5" customHeight="1" thickTop="1" thickBot="1" x14ac:dyDescent="0.25">
      <c r="A87" s="753" t="s">
        <v>447</v>
      </c>
      <c r="B87" s="753"/>
      <c r="C87" s="753"/>
      <c r="D87" s="753"/>
      <c r="E87" s="753"/>
      <c r="F87" s="753"/>
      <c r="G87" s="753"/>
      <c r="H87" s="753"/>
      <c r="I87" s="753"/>
      <c r="J87" s="753"/>
      <c r="K87" s="754" t="s">
        <v>448</v>
      </c>
      <c r="L87" s="754"/>
      <c r="M87" s="754"/>
      <c r="N87" s="754"/>
      <c r="O87" s="755" t="s">
        <v>531</v>
      </c>
      <c r="P87" s="755"/>
      <c r="Q87" s="755"/>
      <c r="R87" s="755"/>
      <c r="S87" s="755"/>
      <c r="T87" s="755"/>
      <c r="U87" s="755" t="s">
        <v>531</v>
      </c>
      <c r="V87" s="755"/>
      <c r="W87" s="755"/>
      <c r="X87" s="755"/>
      <c r="Y87" s="755"/>
      <c r="Z87" s="755"/>
      <c r="AA87" s="769" t="s">
        <v>531</v>
      </c>
      <c r="AB87" s="769"/>
      <c r="AC87" s="769"/>
      <c r="AD87" s="769"/>
      <c r="AE87" s="769"/>
      <c r="AF87" s="769"/>
    </row>
    <row r="88" spans="1:32" ht="39" customHeight="1" thickTop="1" thickBot="1" x14ac:dyDescent="0.25">
      <c r="A88" s="753" t="s">
        <v>449</v>
      </c>
      <c r="B88" s="753"/>
      <c r="C88" s="753"/>
      <c r="D88" s="753"/>
      <c r="E88" s="753"/>
      <c r="F88" s="753"/>
      <c r="G88" s="753"/>
      <c r="H88" s="753"/>
      <c r="I88" s="753"/>
      <c r="J88" s="753"/>
      <c r="K88" s="754" t="s">
        <v>450</v>
      </c>
      <c r="L88" s="754"/>
      <c r="M88" s="754"/>
      <c r="N88" s="754"/>
      <c r="O88" s="755" t="s">
        <v>531</v>
      </c>
      <c r="P88" s="755"/>
      <c r="Q88" s="755"/>
      <c r="R88" s="755"/>
      <c r="S88" s="755"/>
      <c r="T88" s="755"/>
      <c r="U88" s="755" t="s">
        <v>531</v>
      </c>
      <c r="V88" s="755"/>
      <c r="W88" s="755"/>
      <c r="X88" s="755"/>
      <c r="Y88" s="755"/>
      <c r="Z88" s="755"/>
      <c r="AA88" s="769" t="s">
        <v>531</v>
      </c>
      <c r="AB88" s="769"/>
      <c r="AC88" s="769"/>
      <c r="AD88" s="769"/>
      <c r="AE88" s="769"/>
      <c r="AF88" s="769"/>
    </row>
    <row r="89" spans="1:32" ht="34.5" customHeight="1" thickTop="1" thickBot="1" x14ac:dyDescent="0.25">
      <c r="A89" s="753" t="s">
        <v>451</v>
      </c>
      <c r="B89" s="753"/>
      <c r="C89" s="753"/>
      <c r="D89" s="753"/>
      <c r="E89" s="753"/>
      <c r="F89" s="753"/>
      <c r="G89" s="753"/>
      <c r="H89" s="753"/>
      <c r="I89" s="753"/>
      <c r="J89" s="753"/>
      <c r="K89" s="754" t="s">
        <v>452</v>
      </c>
      <c r="L89" s="754"/>
      <c r="M89" s="754"/>
      <c r="N89" s="754"/>
      <c r="O89" s="755"/>
      <c r="P89" s="755"/>
      <c r="Q89" s="755"/>
      <c r="R89" s="755"/>
      <c r="S89" s="755"/>
      <c r="T89" s="755"/>
      <c r="U89" s="755" t="s">
        <v>531</v>
      </c>
      <c r="V89" s="755"/>
      <c r="W89" s="755"/>
      <c r="X89" s="755"/>
      <c r="Y89" s="755"/>
      <c r="Z89" s="755"/>
      <c r="AA89" s="769" t="s">
        <v>531</v>
      </c>
      <c r="AB89" s="769"/>
      <c r="AC89" s="769"/>
      <c r="AD89" s="769"/>
      <c r="AE89" s="769"/>
      <c r="AF89" s="769"/>
    </row>
    <row r="90" spans="1:32" ht="34.5" customHeight="1" thickTop="1" thickBot="1" x14ac:dyDescent="0.25">
      <c r="A90" s="753" t="s">
        <v>453</v>
      </c>
      <c r="B90" s="753"/>
      <c r="C90" s="753"/>
      <c r="D90" s="753"/>
      <c r="E90" s="753"/>
      <c r="F90" s="753"/>
      <c r="G90" s="753"/>
      <c r="H90" s="753"/>
      <c r="I90" s="753"/>
      <c r="J90" s="753"/>
      <c r="K90" s="754" t="s">
        <v>454</v>
      </c>
      <c r="L90" s="754"/>
      <c r="M90" s="754"/>
      <c r="N90" s="754"/>
      <c r="O90" s="755" t="s">
        <v>531</v>
      </c>
      <c r="P90" s="755"/>
      <c r="Q90" s="755"/>
      <c r="R90" s="755"/>
      <c r="S90" s="755"/>
      <c r="T90" s="755"/>
      <c r="U90" s="755" t="s">
        <v>531</v>
      </c>
      <c r="V90" s="755"/>
      <c r="W90" s="755"/>
      <c r="X90" s="755"/>
      <c r="Y90" s="755"/>
      <c r="Z90" s="755"/>
      <c r="AA90" s="769" t="s">
        <v>531</v>
      </c>
      <c r="AB90" s="769"/>
      <c r="AC90" s="769"/>
      <c r="AD90" s="769"/>
      <c r="AE90" s="769"/>
      <c r="AF90" s="769"/>
    </row>
    <row r="91" spans="1:32" ht="39" customHeight="1" thickTop="1" thickBot="1" x14ac:dyDescent="0.25">
      <c r="A91" s="753" t="s">
        <v>455</v>
      </c>
      <c r="B91" s="753"/>
      <c r="C91" s="753"/>
      <c r="D91" s="753"/>
      <c r="E91" s="753"/>
      <c r="F91" s="753"/>
      <c r="G91" s="753"/>
      <c r="H91" s="753"/>
      <c r="I91" s="753"/>
      <c r="J91" s="753"/>
      <c r="K91" s="754" t="s">
        <v>456</v>
      </c>
      <c r="L91" s="754"/>
      <c r="M91" s="754"/>
      <c r="N91" s="754"/>
      <c r="O91" s="755" t="s">
        <v>531</v>
      </c>
      <c r="P91" s="755"/>
      <c r="Q91" s="755"/>
      <c r="R91" s="755"/>
      <c r="S91" s="755"/>
      <c r="T91" s="755"/>
      <c r="U91" s="755" t="s">
        <v>531</v>
      </c>
      <c r="V91" s="755"/>
      <c r="W91" s="755"/>
      <c r="X91" s="755"/>
      <c r="Y91" s="755"/>
      <c r="Z91" s="755"/>
      <c r="AA91" s="769" t="s">
        <v>531</v>
      </c>
      <c r="AB91" s="769"/>
      <c r="AC91" s="769"/>
      <c r="AD91" s="769"/>
      <c r="AE91" s="769"/>
      <c r="AF91" s="769"/>
    </row>
    <row r="92" spans="1:32" ht="18.75" thickTop="1" thickBot="1" x14ac:dyDescent="0.25">
      <c r="A92" s="753" t="s">
        <v>220</v>
      </c>
      <c r="B92" s="753"/>
      <c r="C92" s="753"/>
      <c r="D92" s="753"/>
      <c r="E92" s="753"/>
      <c r="F92" s="753"/>
      <c r="G92" s="753"/>
      <c r="H92" s="753"/>
      <c r="I92" s="753"/>
      <c r="J92" s="753"/>
      <c r="K92" s="754" t="s">
        <v>457</v>
      </c>
      <c r="L92" s="754"/>
      <c r="M92" s="754"/>
      <c r="N92" s="754"/>
      <c r="O92" s="755">
        <v>2037872</v>
      </c>
      <c r="P92" s="755"/>
      <c r="Q92" s="755"/>
      <c r="R92" s="755"/>
      <c r="S92" s="755"/>
      <c r="T92" s="755"/>
      <c r="U92" s="755">
        <v>1129570</v>
      </c>
      <c r="V92" s="755"/>
      <c r="W92" s="755"/>
      <c r="X92" s="755"/>
      <c r="Y92" s="755"/>
      <c r="Z92" s="755"/>
      <c r="AA92" s="769">
        <v>55.43</v>
      </c>
      <c r="AB92" s="769"/>
      <c r="AC92" s="769"/>
      <c r="AD92" s="769"/>
      <c r="AE92" s="769"/>
      <c r="AF92" s="769"/>
    </row>
    <row r="93" spans="1:32" ht="18.75" thickTop="1" thickBot="1" x14ac:dyDescent="0.25">
      <c r="A93" s="753" t="s">
        <v>336</v>
      </c>
      <c r="B93" s="753"/>
      <c r="C93" s="753"/>
      <c r="D93" s="753"/>
      <c r="E93" s="753"/>
      <c r="F93" s="753"/>
      <c r="G93" s="753"/>
      <c r="H93" s="753"/>
      <c r="I93" s="753"/>
      <c r="J93" s="753"/>
      <c r="K93" s="754" t="s">
        <v>336</v>
      </c>
      <c r="L93" s="754"/>
      <c r="M93" s="754"/>
      <c r="N93" s="754"/>
      <c r="O93" s="755" t="s">
        <v>336</v>
      </c>
      <c r="P93" s="755"/>
      <c r="Q93" s="755"/>
      <c r="R93" s="755"/>
      <c r="S93" s="755"/>
      <c r="T93" s="755"/>
      <c r="U93" s="755" t="s">
        <v>336</v>
      </c>
      <c r="V93" s="755"/>
      <c r="W93" s="755"/>
      <c r="X93" s="755"/>
      <c r="Y93" s="755"/>
      <c r="Z93" s="755"/>
      <c r="AA93" s="769" t="s">
        <v>336</v>
      </c>
      <c r="AB93" s="769"/>
      <c r="AC93" s="769"/>
      <c r="AD93" s="769"/>
      <c r="AE93" s="769"/>
      <c r="AF93" s="769"/>
    </row>
    <row r="94" spans="1:32" ht="18.75" thickTop="1" thickBot="1" x14ac:dyDescent="0.25">
      <c r="A94" s="753" t="s">
        <v>458</v>
      </c>
      <c r="B94" s="753"/>
      <c r="C94" s="753"/>
      <c r="D94" s="753"/>
      <c r="E94" s="753"/>
      <c r="F94" s="753"/>
      <c r="G94" s="753"/>
      <c r="H94" s="753"/>
      <c r="I94" s="753"/>
      <c r="J94" s="753"/>
      <c r="K94" s="754" t="s">
        <v>336</v>
      </c>
      <c r="L94" s="754"/>
      <c r="M94" s="754"/>
      <c r="N94" s="754"/>
      <c r="O94" s="755" t="s">
        <v>336</v>
      </c>
      <c r="P94" s="755"/>
      <c r="Q94" s="755"/>
      <c r="R94" s="755"/>
      <c r="S94" s="755"/>
      <c r="T94" s="755"/>
      <c r="U94" s="755" t="s">
        <v>336</v>
      </c>
      <c r="V94" s="755"/>
      <c r="W94" s="755"/>
      <c r="X94" s="755"/>
      <c r="Y94" s="755"/>
      <c r="Z94" s="755"/>
      <c r="AA94" s="769" t="s">
        <v>336</v>
      </c>
      <c r="AB94" s="769"/>
      <c r="AC94" s="769"/>
      <c r="AD94" s="769"/>
      <c r="AE94" s="769"/>
      <c r="AF94" s="769"/>
    </row>
    <row r="95" spans="1:32" ht="18.75" thickTop="1" thickBot="1" x14ac:dyDescent="0.25">
      <c r="A95" s="753" t="s">
        <v>459</v>
      </c>
      <c r="B95" s="753"/>
      <c r="C95" s="753"/>
      <c r="D95" s="753"/>
      <c r="E95" s="753"/>
      <c r="F95" s="753"/>
      <c r="G95" s="753"/>
      <c r="H95" s="753"/>
      <c r="I95" s="753"/>
      <c r="J95" s="753"/>
      <c r="K95" s="754" t="s">
        <v>460</v>
      </c>
      <c r="L95" s="754"/>
      <c r="M95" s="754"/>
      <c r="N95" s="754"/>
      <c r="O95" s="755">
        <v>-5665666</v>
      </c>
      <c r="P95" s="755"/>
      <c r="Q95" s="755"/>
      <c r="R95" s="755"/>
      <c r="S95" s="755"/>
      <c r="T95" s="755"/>
      <c r="U95" s="755">
        <v>-8981699</v>
      </c>
      <c r="V95" s="755"/>
      <c r="W95" s="755"/>
      <c r="X95" s="755"/>
      <c r="Y95" s="755"/>
      <c r="Z95" s="755"/>
      <c r="AA95" s="769">
        <v>158.53</v>
      </c>
      <c r="AB95" s="769"/>
      <c r="AC95" s="769"/>
      <c r="AD95" s="769"/>
      <c r="AE95" s="769"/>
      <c r="AF95" s="769"/>
    </row>
    <row r="96" spans="1:32" ht="37.5" customHeight="1" thickTop="1" thickBot="1" x14ac:dyDescent="0.25">
      <c r="A96" s="753" t="s">
        <v>461</v>
      </c>
      <c r="B96" s="753"/>
      <c r="C96" s="753"/>
      <c r="D96" s="753"/>
      <c r="E96" s="753"/>
      <c r="F96" s="753"/>
      <c r="G96" s="753"/>
      <c r="H96" s="753"/>
      <c r="I96" s="753"/>
      <c r="J96" s="753"/>
      <c r="K96" s="754" t="s">
        <v>462</v>
      </c>
      <c r="L96" s="754"/>
      <c r="M96" s="754"/>
      <c r="N96" s="754"/>
      <c r="O96" s="755" t="s">
        <v>531</v>
      </c>
      <c r="P96" s="755"/>
      <c r="Q96" s="755"/>
      <c r="R96" s="755"/>
      <c r="S96" s="755"/>
      <c r="T96" s="755"/>
      <c r="U96" s="755" t="s">
        <v>531</v>
      </c>
      <c r="V96" s="755"/>
      <c r="W96" s="755"/>
      <c r="X96" s="755"/>
      <c r="Y96" s="755"/>
      <c r="Z96" s="755"/>
      <c r="AA96" s="769" t="s">
        <v>531</v>
      </c>
      <c r="AB96" s="769"/>
      <c r="AC96" s="769"/>
      <c r="AD96" s="769"/>
      <c r="AE96" s="769"/>
      <c r="AF96" s="769"/>
    </row>
    <row r="97" spans="1:32" ht="18.75" thickTop="1" thickBot="1" x14ac:dyDescent="0.25">
      <c r="A97" s="753" t="s">
        <v>463</v>
      </c>
      <c r="B97" s="753"/>
      <c r="C97" s="753"/>
      <c r="D97" s="753"/>
      <c r="E97" s="753"/>
      <c r="F97" s="753"/>
      <c r="G97" s="753"/>
      <c r="H97" s="753"/>
      <c r="I97" s="753"/>
      <c r="J97" s="753"/>
      <c r="K97" s="754" t="s">
        <v>464</v>
      </c>
      <c r="L97" s="754"/>
      <c r="M97" s="754"/>
      <c r="N97" s="754"/>
      <c r="O97" s="755" t="s">
        <v>531</v>
      </c>
      <c r="P97" s="755"/>
      <c r="Q97" s="755"/>
      <c r="R97" s="755"/>
      <c r="S97" s="755"/>
      <c r="T97" s="755"/>
      <c r="U97" s="755" t="s">
        <v>531</v>
      </c>
      <c r="V97" s="755"/>
      <c r="W97" s="755"/>
      <c r="X97" s="755"/>
      <c r="Y97" s="755"/>
      <c r="Z97" s="755"/>
      <c r="AA97" s="769" t="s">
        <v>531</v>
      </c>
      <c r="AB97" s="769"/>
      <c r="AC97" s="769"/>
      <c r="AD97" s="769"/>
      <c r="AE97" s="769"/>
      <c r="AF97" s="769"/>
    </row>
    <row r="98" spans="1:32" ht="33.75" customHeight="1" thickTop="1" thickBot="1" x14ac:dyDescent="0.25">
      <c r="A98" s="753" t="s">
        <v>465</v>
      </c>
      <c r="B98" s="753"/>
      <c r="C98" s="753"/>
      <c r="D98" s="753"/>
      <c r="E98" s="753"/>
      <c r="F98" s="753"/>
      <c r="G98" s="753"/>
      <c r="H98" s="753"/>
      <c r="I98" s="753"/>
      <c r="J98" s="753"/>
      <c r="K98" s="754" t="s">
        <v>466</v>
      </c>
      <c r="L98" s="754"/>
      <c r="M98" s="754"/>
      <c r="N98" s="754"/>
      <c r="O98" s="755">
        <v>54896</v>
      </c>
      <c r="P98" s="755"/>
      <c r="Q98" s="755"/>
      <c r="R98" s="755"/>
      <c r="S98" s="755"/>
      <c r="T98" s="755"/>
      <c r="U98" s="755">
        <v>54896</v>
      </c>
      <c r="V98" s="755"/>
      <c r="W98" s="755"/>
      <c r="X98" s="755"/>
      <c r="Y98" s="755"/>
      <c r="Z98" s="755"/>
      <c r="AA98" s="769">
        <v>100</v>
      </c>
      <c r="AB98" s="769"/>
      <c r="AC98" s="769"/>
      <c r="AD98" s="769"/>
      <c r="AE98" s="769"/>
      <c r="AF98" s="769"/>
    </row>
    <row r="99" spans="1:32" ht="18.75" thickTop="1" thickBot="1" x14ac:dyDescent="0.25">
      <c r="A99" s="753" t="s">
        <v>467</v>
      </c>
      <c r="B99" s="753"/>
      <c r="C99" s="753"/>
      <c r="D99" s="753"/>
      <c r="E99" s="753"/>
      <c r="F99" s="753"/>
      <c r="G99" s="753"/>
      <c r="H99" s="753"/>
      <c r="I99" s="753"/>
      <c r="J99" s="753"/>
      <c r="K99" s="754" t="s">
        <v>468</v>
      </c>
      <c r="L99" s="754"/>
      <c r="M99" s="754"/>
      <c r="N99" s="754"/>
      <c r="O99" s="755">
        <v>-7401119</v>
      </c>
      <c r="P99" s="755"/>
      <c r="Q99" s="755"/>
      <c r="R99" s="755"/>
      <c r="S99" s="755"/>
      <c r="T99" s="755"/>
      <c r="U99" s="755">
        <v>-5720562</v>
      </c>
      <c r="V99" s="755"/>
      <c r="W99" s="755"/>
      <c r="X99" s="755"/>
      <c r="Y99" s="755"/>
      <c r="Z99" s="755"/>
      <c r="AA99" s="769">
        <v>77.290000000000006</v>
      </c>
      <c r="AB99" s="769"/>
      <c r="AC99" s="769"/>
      <c r="AD99" s="769"/>
      <c r="AE99" s="769"/>
      <c r="AF99" s="769"/>
    </row>
    <row r="100" spans="1:32" ht="33.75" customHeight="1" thickTop="1" thickBot="1" x14ac:dyDescent="0.25">
      <c r="A100" s="753" t="s">
        <v>469</v>
      </c>
      <c r="B100" s="753"/>
      <c r="C100" s="753"/>
      <c r="D100" s="753"/>
      <c r="E100" s="753"/>
      <c r="F100" s="753"/>
      <c r="G100" s="753"/>
      <c r="H100" s="753"/>
      <c r="I100" s="753"/>
      <c r="J100" s="753"/>
      <c r="K100" s="754" t="s">
        <v>470</v>
      </c>
      <c r="L100" s="754"/>
      <c r="M100" s="754"/>
      <c r="N100" s="754"/>
      <c r="O100" s="755" t="s">
        <v>531</v>
      </c>
      <c r="P100" s="755"/>
      <c r="Q100" s="755"/>
      <c r="R100" s="755"/>
      <c r="S100" s="755"/>
      <c r="T100" s="755"/>
      <c r="U100" s="755" t="s">
        <v>531</v>
      </c>
      <c r="V100" s="755"/>
      <c r="W100" s="755"/>
      <c r="X100" s="755"/>
      <c r="Y100" s="755"/>
      <c r="Z100" s="755"/>
      <c r="AA100" s="769" t="s">
        <v>531</v>
      </c>
      <c r="AB100" s="769"/>
      <c r="AC100" s="769"/>
      <c r="AD100" s="769"/>
      <c r="AE100" s="769"/>
      <c r="AF100" s="769"/>
    </row>
    <row r="101" spans="1:32" ht="18.75" thickTop="1" thickBot="1" x14ac:dyDescent="0.25">
      <c r="A101" s="753" t="s">
        <v>471</v>
      </c>
      <c r="B101" s="753"/>
      <c r="C101" s="753"/>
      <c r="D101" s="753"/>
      <c r="E101" s="753"/>
      <c r="F101" s="753"/>
      <c r="G101" s="753"/>
      <c r="H101" s="753"/>
      <c r="I101" s="753"/>
      <c r="J101" s="753"/>
      <c r="K101" s="754" t="s">
        <v>472</v>
      </c>
      <c r="L101" s="754"/>
      <c r="M101" s="754"/>
      <c r="N101" s="754"/>
      <c r="O101" s="755">
        <v>1680557</v>
      </c>
      <c r="P101" s="755"/>
      <c r="Q101" s="755"/>
      <c r="R101" s="755"/>
      <c r="S101" s="755"/>
      <c r="T101" s="755"/>
      <c r="U101" s="755">
        <v>-3316033</v>
      </c>
      <c r="V101" s="755"/>
      <c r="W101" s="755"/>
      <c r="X101" s="755"/>
      <c r="Y101" s="755"/>
      <c r="Z101" s="755"/>
      <c r="AA101" s="769">
        <v>-197.32</v>
      </c>
      <c r="AB101" s="769"/>
      <c r="AC101" s="769"/>
      <c r="AD101" s="769"/>
      <c r="AE101" s="769"/>
      <c r="AF101" s="769"/>
    </row>
    <row r="102" spans="1:32" ht="18.75" thickTop="1" thickBot="1" x14ac:dyDescent="0.25">
      <c r="A102" s="753" t="s">
        <v>473</v>
      </c>
      <c r="B102" s="753"/>
      <c r="C102" s="753"/>
      <c r="D102" s="753"/>
      <c r="E102" s="753"/>
      <c r="F102" s="753"/>
      <c r="G102" s="753"/>
      <c r="H102" s="753"/>
      <c r="I102" s="753"/>
      <c r="J102" s="753"/>
      <c r="K102" s="754" t="s">
        <v>474</v>
      </c>
      <c r="L102" s="754"/>
      <c r="M102" s="754"/>
      <c r="N102" s="754"/>
      <c r="O102" s="755" t="s">
        <v>531</v>
      </c>
      <c r="P102" s="755"/>
      <c r="Q102" s="755"/>
      <c r="R102" s="755"/>
      <c r="S102" s="755"/>
      <c r="T102" s="755"/>
      <c r="U102" s="755" t="s">
        <v>531</v>
      </c>
      <c r="V102" s="755"/>
      <c r="W102" s="755"/>
      <c r="X102" s="755"/>
      <c r="Y102" s="755"/>
      <c r="Z102" s="755"/>
      <c r="AA102" s="769" t="s">
        <v>531</v>
      </c>
      <c r="AB102" s="769"/>
      <c r="AC102" s="769"/>
      <c r="AD102" s="769"/>
      <c r="AE102" s="769"/>
      <c r="AF102" s="769"/>
    </row>
    <row r="103" spans="1:32" ht="33" customHeight="1" thickTop="1" thickBot="1" x14ac:dyDescent="0.25">
      <c r="A103" s="753" t="s">
        <v>475</v>
      </c>
      <c r="B103" s="753"/>
      <c r="C103" s="753"/>
      <c r="D103" s="753"/>
      <c r="E103" s="753"/>
      <c r="F103" s="753"/>
      <c r="G103" s="753"/>
      <c r="H103" s="753"/>
      <c r="I103" s="753"/>
      <c r="J103" s="753"/>
      <c r="K103" s="754" t="s">
        <v>476</v>
      </c>
      <c r="L103" s="754"/>
      <c r="M103" s="754"/>
      <c r="N103" s="754"/>
      <c r="O103" s="755" t="s">
        <v>531</v>
      </c>
      <c r="P103" s="755"/>
      <c r="Q103" s="755"/>
      <c r="R103" s="755"/>
      <c r="S103" s="755"/>
      <c r="T103" s="755"/>
      <c r="U103" s="755" t="s">
        <v>531</v>
      </c>
      <c r="V103" s="755"/>
      <c r="W103" s="755"/>
      <c r="X103" s="755"/>
      <c r="Y103" s="755"/>
      <c r="Z103" s="755"/>
      <c r="AA103" s="769" t="s">
        <v>531</v>
      </c>
      <c r="AB103" s="769"/>
      <c r="AC103" s="769"/>
      <c r="AD103" s="769"/>
      <c r="AE103" s="769"/>
      <c r="AF103" s="769"/>
    </row>
    <row r="104" spans="1:32" ht="34.5" customHeight="1" thickTop="1" thickBot="1" x14ac:dyDescent="0.25">
      <c r="A104" s="753" t="s">
        <v>477</v>
      </c>
      <c r="B104" s="753"/>
      <c r="C104" s="753"/>
      <c r="D104" s="753"/>
      <c r="E104" s="753"/>
      <c r="F104" s="753"/>
      <c r="G104" s="753"/>
      <c r="H104" s="753"/>
      <c r="I104" s="753"/>
      <c r="J104" s="753"/>
      <c r="K104" s="754" t="s">
        <v>478</v>
      </c>
      <c r="L104" s="754"/>
      <c r="M104" s="754"/>
      <c r="N104" s="754"/>
      <c r="O104" s="755" t="s">
        <v>531</v>
      </c>
      <c r="P104" s="755"/>
      <c r="Q104" s="755"/>
      <c r="R104" s="755"/>
      <c r="S104" s="755"/>
      <c r="T104" s="755"/>
      <c r="U104" s="755" t="s">
        <v>531</v>
      </c>
      <c r="V104" s="755"/>
      <c r="W104" s="755"/>
      <c r="X104" s="755"/>
      <c r="Y104" s="755"/>
      <c r="Z104" s="755"/>
      <c r="AA104" s="769" t="s">
        <v>531</v>
      </c>
      <c r="AB104" s="769"/>
      <c r="AC104" s="769"/>
      <c r="AD104" s="769"/>
      <c r="AE104" s="769"/>
      <c r="AF104" s="769"/>
    </row>
    <row r="105" spans="1:32" ht="39" customHeight="1" thickTop="1" thickBot="1" x14ac:dyDescent="0.25">
      <c r="A105" s="753" t="s">
        <v>479</v>
      </c>
      <c r="B105" s="753"/>
      <c r="C105" s="753"/>
      <c r="D105" s="753"/>
      <c r="E105" s="753"/>
      <c r="F105" s="753"/>
      <c r="G105" s="753"/>
      <c r="H105" s="753"/>
      <c r="I105" s="753"/>
      <c r="J105" s="753"/>
      <c r="K105" s="754" t="s">
        <v>480</v>
      </c>
      <c r="L105" s="754"/>
      <c r="M105" s="754"/>
      <c r="N105" s="754"/>
      <c r="O105" s="755" t="s">
        <v>531</v>
      </c>
      <c r="P105" s="755"/>
      <c r="Q105" s="755"/>
      <c r="R105" s="755"/>
      <c r="S105" s="755"/>
      <c r="T105" s="755"/>
      <c r="U105" s="755" t="s">
        <v>531</v>
      </c>
      <c r="V105" s="755"/>
      <c r="W105" s="755"/>
      <c r="X105" s="755"/>
      <c r="Y105" s="755"/>
      <c r="Z105" s="755"/>
      <c r="AA105" s="769" t="s">
        <v>531</v>
      </c>
      <c r="AB105" s="769"/>
      <c r="AC105" s="769"/>
      <c r="AD105" s="769"/>
      <c r="AE105" s="769"/>
      <c r="AF105" s="769"/>
    </row>
    <row r="106" spans="1:32" ht="67.5" customHeight="1" thickTop="1" thickBot="1" x14ac:dyDescent="0.25">
      <c r="A106" s="753" t="s">
        <v>481</v>
      </c>
      <c r="B106" s="753"/>
      <c r="C106" s="753"/>
      <c r="D106" s="753"/>
      <c r="E106" s="753"/>
      <c r="F106" s="753"/>
      <c r="G106" s="753"/>
      <c r="H106" s="753"/>
      <c r="I106" s="753"/>
      <c r="J106" s="753"/>
      <c r="K106" s="754" t="s">
        <v>482</v>
      </c>
      <c r="L106" s="754"/>
      <c r="M106" s="754"/>
      <c r="N106" s="754"/>
      <c r="O106" s="755" t="s">
        <v>531</v>
      </c>
      <c r="P106" s="755"/>
      <c r="Q106" s="755"/>
      <c r="R106" s="755"/>
      <c r="S106" s="755"/>
      <c r="T106" s="755"/>
      <c r="U106" s="755" t="s">
        <v>531</v>
      </c>
      <c r="V106" s="755"/>
      <c r="W106" s="755"/>
      <c r="X106" s="755"/>
      <c r="Y106" s="755"/>
      <c r="Z106" s="755"/>
      <c r="AA106" s="769" t="s">
        <v>531</v>
      </c>
      <c r="AB106" s="769"/>
      <c r="AC106" s="769"/>
      <c r="AD106" s="769"/>
      <c r="AE106" s="769"/>
      <c r="AF106" s="769"/>
    </row>
    <row r="107" spans="1:32" ht="35.25" customHeight="1" thickTop="1" thickBot="1" x14ac:dyDescent="0.25">
      <c r="A107" s="753" t="s">
        <v>483</v>
      </c>
      <c r="B107" s="753"/>
      <c r="C107" s="753"/>
      <c r="D107" s="753"/>
      <c r="E107" s="753"/>
      <c r="F107" s="753"/>
      <c r="G107" s="753"/>
      <c r="H107" s="753"/>
      <c r="I107" s="753"/>
      <c r="J107" s="753"/>
      <c r="K107" s="754" t="s">
        <v>484</v>
      </c>
      <c r="L107" s="754"/>
      <c r="M107" s="754"/>
      <c r="N107" s="754"/>
      <c r="O107" s="755">
        <v>7703538</v>
      </c>
      <c r="P107" s="755"/>
      <c r="Q107" s="755"/>
      <c r="R107" s="755"/>
      <c r="S107" s="755"/>
      <c r="T107" s="755"/>
      <c r="U107" s="755">
        <v>10111269</v>
      </c>
      <c r="V107" s="755"/>
      <c r="W107" s="755"/>
      <c r="X107" s="755"/>
      <c r="Y107" s="755"/>
      <c r="Z107" s="755"/>
      <c r="AA107" s="769">
        <v>131.25</v>
      </c>
      <c r="AB107" s="769"/>
      <c r="AC107" s="769"/>
      <c r="AD107" s="769"/>
      <c r="AE107" s="769"/>
      <c r="AF107" s="769"/>
    </row>
    <row r="108" spans="1:32" ht="18.75" thickTop="1" thickBot="1" x14ac:dyDescent="0.25">
      <c r="A108" s="753" t="s">
        <v>233</v>
      </c>
      <c r="B108" s="753"/>
      <c r="C108" s="753"/>
      <c r="D108" s="753"/>
      <c r="E108" s="753"/>
      <c r="F108" s="753"/>
      <c r="G108" s="753"/>
      <c r="H108" s="753"/>
      <c r="I108" s="753"/>
      <c r="J108" s="753"/>
      <c r="K108" s="754" t="s">
        <v>485</v>
      </c>
      <c r="L108" s="754"/>
      <c r="M108" s="754"/>
      <c r="N108" s="754"/>
      <c r="O108" s="755">
        <v>2037872</v>
      </c>
      <c r="P108" s="755"/>
      <c r="Q108" s="755"/>
      <c r="R108" s="755"/>
      <c r="S108" s="755"/>
      <c r="T108" s="755"/>
      <c r="U108" s="755">
        <v>1129570</v>
      </c>
      <c r="V108" s="755"/>
      <c r="W108" s="755"/>
      <c r="X108" s="755"/>
      <c r="Y108" s="755"/>
      <c r="Z108" s="755"/>
      <c r="AA108" s="769">
        <v>55.43</v>
      </c>
      <c r="AB108" s="769"/>
      <c r="AC108" s="769"/>
      <c r="AD108" s="769"/>
      <c r="AE108" s="769"/>
      <c r="AF108" s="769"/>
    </row>
    <row r="109" spans="1:32" ht="18.75" thickTop="1" thickBot="1" x14ac:dyDescent="0.25">
      <c r="A109" s="753" t="s">
        <v>336</v>
      </c>
      <c r="B109" s="753"/>
      <c r="C109" s="753"/>
      <c r="D109" s="753"/>
      <c r="E109" s="753"/>
      <c r="F109" s="753"/>
      <c r="G109" s="753"/>
      <c r="H109" s="753"/>
      <c r="I109" s="753"/>
      <c r="J109" s="753"/>
      <c r="K109" s="754" t="s">
        <v>336</v>
      </c>
      <c r="L109" s="754"/>
      <c r="M109" s="754"/>
      <c r="N109" s="754"/>
      <c r="O109" s="755" t="s">
        <v>336</v>
      </c>
      <c r="P109" s="755"/>
      <c r="Q109" s="755"/>
      <c r="R109" s="755"/>
      <c r="S109" s="755"/>
      <c r="T109" s="755"/>
      <c r="U109" s="755" t="s">
        <v>336</v>
      </c>
      <c r="V109" s="755"/>
      <c r="W109" s="755"/>
      <c r="X109" s="755"/>
      <c r="Y109" s="755"/>
      <c r="Z109" s="755"/>
      <c r="AA109" s="769" t="s">
        <v>336</v>
      </c>
      <c r="AB109" s="769"/>
      <c r="AC109" s="769"/>
      <c r="AD109" s="769"/>
      <c r="AE109" s="769"/>
      <c r="AF109" s="769"/>
    </row>
    <row r="110" spans="1:32" ht="33" customHeight="1" thickTop="1" thickBot="1" x14ac:dyDescent="0.25">
      <c r="A110" s="753" t="s">
        <v>515</v>
      </c>
      <c r="B110" s="753"/>
      <c r="C110" s="753"/>
      <c r="D110" s="753"/>
      <c r="E110" s="753"/>
      <c r="F110" s="753"/>
      <c r="G110" s="753"/>
      <c r="H110" s="753"/>
      <c r="I110" s="753"/>
      <c r="J110" s="753"/>
      <c r="K110" s="754" t="s">
        <v>486</v>
      </c>
      <c r="L110" s="754"/>
      <c r="M110" s="754"/>
      <c r="N110" s="754"/>
      <c r="O110" s="755" t="s">
        <v>336</v>
      </c>
      <c r="P110" s="755"/>
      <c r="Q110" s="755"/>
      <c r="R110" s="755"/>
      <c r="S110" s="755"/>
      <c r="T110" s="755"/>
      <c r="U110" s="755" t="s">
        <v>336</v>
      </c>
      <c r="V110" s="755"/>
      <c r="W110" s="755"/>
      <c r="X110" s="755"/>
      <c r="Y110" s="755"/>
      <c r="Z110" s="755"/>
      <c r="AA110" s="769" t="s">
        <v>336</v>
      </c>
      <c r="AB110" s="769"/>
      <c r="AC110" s="769"/>
      <c r="AD110" s="769"/>
      <c r="AE110" s="769"/>
      <c r="AF110" s="769"/>
    </row>
    <row r="111" spans="1:32" ht="18.75" thickTop="1" thickBot="1" x14ac:dyDescent="0.25">
      <c r="A111" s="753" t="s">
        <v>487</v>
      </c>
      <c r="B111" s="753"/>
      <c r="C111" s="753"/>
      <c r="D111" s="753"/>
      <c r="E111" s="753"/>
      <c r="F111" s="753"/>
      <c r="G111" s="753"/>
      <c r="H111" s="753"/>
      <c r="I111" s="753"/>
      <c r="J111" s="753"/>
      <c r="K111" s="754" t="s">
        <v>488</v>
      </c>
      <c r="L111" s="754"/>
      <c r="M111" s="754"/>
      <c r="N111" s="754"/>
      <c r="O111" s="755">
        <v>1162215</v>
      </c>
      <c r="P111" s="755"/>
      <c r="Q111" s="755"/>
      <c r="R111" s="755"/>
      <c r="S111" s="755"/>
      <c r="T111" s="755"/>
      <c r="U111" s="755">
        <v>2286880</v>
      </c>
      <c r="V111" s="755"/>
      <c r="W111" s="755"/>
      <c r="X111" s="755"/>
      <c r="Y111" s="755"/>
      <c r="Z111" s="755"/>
      <c r="AA111" s="769">
        <v>196.77</v>
      </c>
      <c r="AB111" s="769"/>
      <c r="AC111" s="769"/>
      <c r="AD111" s="769"/>
      <c r="AE111" s="769"/>
      <c r="AF111" s="769"/>
    </row>
    <row r="112" spans="1:32" ht="51.75" customHeight="1" thickTop="1" thickBot="1" x14ac:dyDescent="0.25">
      <c r="A112" s="753" t="s">
        <v>489</v>
      </c>
      <c r="B112" s="753"/>
      <c r="C112" s="753"/>
      <c r="D112" s="753"/>
      <c r="E112" s="753"/>
      <c r="F112" s="753"/>
      <c r="G112" s="753"/>
      <c r="H112" s="753"/>
      <c r="I112" s="753"/>
      <c r="J112" s="753"/>
      <c r="K112" s="754" t="s">
        <v>490</v>
      </c>
      <c r="L112" s="754"/>
      <c r="M112" s="754"/>
      <c r="N112" s="754"/>
      <c r="O112" s="755">
        <v>1162215</v>
      </c>
      <c r="P112" s="755"/>
      <c r="Q112" s="755"/>
      <c r="R112" s="755"/>
      <c r="S112" s="755"/>
      <c r="T112" s="755"/>
      <c r="U112" s="755">
        <v>2286880</v>
      </c>
      <c r="V112" s="755"/>
      <c r="W112" s="755"/>
      <c r="X112" s="755"/>
      <c r="Y112" s="755"/>
      <c r="Z112" s="755"/>
      <c r="AA112" s="769">
        <v>196.77</v>
      </c>
      <c r="AB112" s="769"/>
      <c r="AC112" s="769"/>
      <c r="AD112" s="769"/>
      <c r="AE112" s="769"/>
      <c r="AF112" s="769"/>
    </row>
    <row r="113" spans="1:32" ht="18.75" thickTop="1" thickBot="1" x14ac:dyDescent="0.25">
      <c r="A113" s="753" t="s">
        <v>491</v>
      </c>
      <c r="B113" s="753"/>
      <c r="C113" s="753"/>
      <c r="D113" s="753"/>
      <c r="E113" s="753"/>
      <c r="F113" s="753"/>
      <c r="G113" s="753"/>
      <c r="H113" s="753"/>
      <c r="I113" s="753"/>
      <c r="J113" s="753"/>
      <c r="K113" s="754" t="s">
        <v>492</v>
      </c>
      <c r="L113" s="754"/>
      <c r="M113" s="754"/>
      <c r="N113" s="754"/>
      <c r="O113" s="755" t="s">
        <v>531</v>
      </c>
      <c r="P113" s="755"/>
      <c r="Q113" s="755"/>
      <c r="R113" s="755"/>
      <c r="S113" s="755"/>
      <c r="T113" s="755"/>
      <c r="U113" s="755" t="s">
        <v>531</v>
      </c>
      <c r="V113" s="755"/>
      <c r="W113" s="755"/>
      <c r="X113" s="755"/>
      <c r="Y113" s="755"/>
      <c r="Z113" s="755"/>
      <c r="AA113" s="769" t="s">
        <v>531</v>
      </c>
      <c r="AB113" s="769"/>
      <c r="AC113" s="769"/>
      <c r="AD113" s="769"/>
      <c r="AE113" s="769"/>
      <c r="AF113" s="769"/>
    </row>
    <row r="114" spans="1:32" ht="110.25" customHeight="1" thickTop="1" thickBot="1" x14ac:dyDescent="0.25">
      <c r="A114" s="753" t="s">
        <v>493</v>
      </c>
      <c r="B114" s="753"/>
      <c r="C114" s="753"/>
      <c r="D114" s="753"/>
      <c r="E114" s="753"/>
      <c r="F114" s="753"/>
      <c r="G114" s="753"/>
      <c r="H114" s="753"/>
      <c r="I114" s="753"/>
      <c r="J114" s="753"/>
      <c r="K114" s="754" t="s">
        <v>494</v>
      </c>
      <c r="L114" s="754"/>
      <c r="M114" s="754"/>
      <c r="N114" s="754"/>
      <c r="O114" s="755" t="s">
        <v>531</v>
      </c>
      <c r="P114" s="755"/>
      <c r="Q114" s="755"/>
      <c r="R114" s="755"/>
      <c r="S114" s="755"/>
      <c r="T114" s="755"/>
      <c r="U114" s="755" t="s">
        <v>531</v>
      </c>
      <c r="V114" s="755"/>
      <c r="W114" s="755"/>
      <c r="X114" s="755"/>
      <c r="Y114" s="755"/>
      <c r="Z114" s="755"/>
      <c r="AA114" s="769" t="s">
        <v>531</v>
      </c>
      <c r="AB114" s="769"/>
      <c r="AC114" s="769"/>
      <c r="AD114" s="769"/>
      <c r="AE114" s="769"/>
      <c r="AF114" s="769"/>
    </row>
    <row r="115" spans="1:32" ht="34.5" customHeight="1" thickTop="1" thickBot="1" x14ac:dyDescent="0.25">
      <c r="A115" s="753" t="s">
        <v>495</v>
      </c>
      <c r="B115" s="753"/>
      <c r="C115" s="753"/>
      <c r="D115" s="753"/>
      <c r="E115" s="753"/>
      <c r="F115" s="753"/>
      <c r="G115" s="753"/>
      <c r="H115" s="753"/>
      <c r="I115" s="753"/>
      <c r="J115" s="753"/>
      <c r="K115" s="754" t="s">
        <v>496</v>
      </c>
      <c r="L115" s="754"/>
      <c r="M115" s="754"/>
      <c r="N115" s="754"/>
      <c r="O115" s="755" t="s">
        <v>531</v>
      </c>
      <c r="P115" s="755"/>
      <c r="Q115" s="755"/>
      <c r="R115" s="755"/>
      <c r="S115" s="755"/>
      <c r="T115" s="755"/>
      <c r="U115" s="755" t="s">
        <v>531</v>
      </c>
      <c r="V115" s="755"/>
      <c r="W115" s="755"/>
      <c r="X115" s="755"/>
      <c r="Y115" s="755"/>
      <c r="Z115" s="755"/>
      <c r="AA115" s="769" t="s">
        <v>531</v>
      </c>
      <c r="AB115" s="769"/>
      <c r="AC115" s="769"/>
      <c r="AD115" s="769"/>
      <c r="AE115" s="769"/>
      <c r="AF115" s="769"/>
    </row>
    <row r="116" spans="1:32" ht="18.75" thickTop="1" thickBot="1" x14ac:dyDescent="0.25">
      <c r="A116" s="753" t="s">
        <v>497</v>
      </c>
      <c r="B116" s="753"/>
      <c r="C116" s="753"/>
      <c r="D116" s="753"/>
      <c r="E116" s="753"/>
      <c r="F116" s="753"/>
      <c r="G116" s="753"/>
      <c r="H116" s="753"/>
      <c r="I116" s="753"/>
      <c r="J116" s="753"/>
      <c r="K116" s="754" t="s">
        <v>498</v>
      </c>
      <c r="L116" s="754"/>
      <c r="M116" s="754"/>
      <c r="N116" s="754"/>
      <c r="O116" s="755" t="s">
        <v>531</v>
      </c>
      <c r="P116" s="755"/>
      <c r="Q116" s="755"/>
      <c r="R116" s="755"/>
      <c r="S116" s="755"/>
      <c r="T116" s="755"/>
      <c r="U116" s="755" t="s">
        <v>531</v>
      </c>
      <c r="V116" s="755"/>
      <c r="W116" s="755"/>
      <c r="X116" s="755"/>
      <c r="Y116" s="755"/>
      <c r="Z116" s="755"/>
      <c r="AA116" s="769" t="s">
        <v>531</v>
      </c>
      <c r="AB116" s="769"/>
      <c r="AC116" s="769"/>
      <c r="AD116" s="769"/>
      <c r="AE116" s="769"/>
      <c r="AF116" s="769"/>
    </row>
    <row r="117" spans="1:32" ht="18.75" thickTop="1" thickBot="1" x14ac:dyDescent="0.25">
      <c r="A117" s="753" t="s">
        <v>499</v>
      </c>
      <c r="B117" s="753"/>
      <c r="C117" s="753"/>
      <c r="D117" s="753"/>
      <c r="E117" s="753"/>
      <c r="F117" s="753"/>
      <c r="G117" s="753"/>
      <c r="H117" s="753"/>
      <c r="I117" s="753"/>
      <c r="J117" s="753"/>
      <c r="K117" s="754" t="s">
        <v>500</v>
      </c>
      <c r="L117" s="754"/>
      <c r="M117" s="754"/>
      <c r="N117" s="754"/>
      <c r="O117" s="755" t="s">
        <v>531</v>
      </c>
      <c r="P117" s="755"/>
      <c r="Q117" s="755"/>
      <c r="R117" s="755"/>
      <c r="S117" s="755"/>
      <c r="T117" s="755"/>
      <c r="U117" s="755" t="s">
        <v>531</v>
      </c>
      <c r="V117" s="755"/>
      <c r="W117" s="755"/>
      <c r="X117" s="755"/>
      <c r="Y117" s="755"/>
      <c r="Z117" s="755"/>
      <c r="AA117" s="769" t="s">
        <v>531</v>
      </c>
      <c r="AB117" s="769"/>
      <c r="AC117" s="769"/>
      <c r="AD117" s="769"/>
      <c r="AE117" s="769"/>
      <c r="AF117" s="769"/>
    </row>
    <row r="118" spans="1:32" ht="18.75" thickTop="1" thickBot="1" x14ac:dyDescent="0.25">
      <c r="A118" s="753" t="s">
        <v>501</v>
      </c>
      <c r="B118" s="753"/>
      <c r="C118" s="753"/>
      <c r="D118" s="753"/>
      <c r="E118" s="753"/>
      <c r="F118" s="753"/>
      <c r="G118" s="753"/>
      <c r="H118" s="753"/>
      <c r="I118" s="753"/>
      <c r="J118" s="753"/>
      <c r="K118" s="754" t="s">
        <v>502</v>
      </c>
      <c r="L118" s="754"/>
      <c r="M118" s="754"/>
      <c r="N118" s="754"/>
      <c r="O118" s="755" t="s">
        <v>531</v>
      </c>
      <c r="P118" s="755"/>
      <c r="Q118" s="755"/>
      <c r="R118" s="755"/>
      <c r="S118" s="755"/>
      <c r="T118" s="755"/>
      <c r="U118" s="755" t="s">
        <v>531</v>
      </c>
      <c r="V118" s="755"/>
      <c r="W118" s="755"/>
      <c r="X118" s="755"/>
      <c r="Y118" s="755"/>
      <c r="Z118" s="755"/>
      <c r="AA118" s="769" t="s">
        <v>531</v>
      </c>
      <c r="AB118" s="769"/>
      <c r="AC118" s="769"/>
      <c r="AD118" s="769"/>
      <c r="AE118" s="769"/>
      <c r="AF118" s="769"/>
    </row>
    <row r="119" spans="1:32" ht="13.5" thickTop="1" x14ac:dyDescent="0.2"/>
  </sheetData>
  <mergeCells count="572">
    <mergeCell ref="A3:AF3"/>
    <mergeCell ref="A4:AF4"/>
    <mergeCell ref="A5:J5"/>
    <mergeCell ref="K5:N5"/>
    <mergeCell ref="O5:T5"/>
    <mergeCell ref="U5:Z5"/>
    <mergeCell ref="AA5:AF5"/>
    <mergeCell ref="A6:J6"/>
    <mergeCell ref="K6:N6"/>
    <mergeCell ref="O6:T6"/>
    <mergeCell ref="U6:Z6"/>
    <mergeCell ref="AA6:AF6"/>
    <mergeCell ref="A7:J7"/>
    <mergeCell ref="K7:N7"/>
    <mergeCell ref="O7:T7"/>
    <mergeCell ref="U7:Z7"/>
    <mergeCell ref="AA7:AF7"/>
    <mergeCell ref="A8:J8"/>
    <mergeCell ref="K8:N8"/>
    <mergeCell ref="O8:T8"/>
    <mergeCell ref="U8:Z8"/>
    <mergeCell ref="AA8:AF8"/>
    <mergeCell ref="A9:J9"/>
    <mergeCell ref="K9:N9"/>
    <mergeCell ref="O9:T9"/>
    <mergeCell ref="U9:Z9"/>
    <mergeCell ref="AA9:AF9"/>
    <mergeCell ref="A10:J10"/>
    <mergeCell ref="K10:N10"/>
    <mergeCell ref="O10:T10"/>
    <mergeCell ref="U10:Z10"/>
    <mergeCell ref="AA10:AF10"/>
    <mergeCell ref="A11:J11"/>
    <mergeCell ref="K11:N11"/>
    <mergeCell ref="O11:T11"/>
    <mergeCell ref="U11:Z11"/>
    <mergeCell ref="AA11:AF11"/>
    <mergeCell ref="A12:J12"/>
    <mergeCell ref="K12:N12"/>
    <mergeCell ref="O12:T12"/>
    <mergeCell ref="U12:Z12"/>
    <mergeCell ref="AA12:AF12"/>
    <mergeCell ref="A13:J13"/>
    <mergeCell ref="K13:N13"/>
    <mergeCell ref="O13:T13"/>
    <mergeCell ref="U13:Z13"/>
    <mergeCell ref="AA13:AF13"/>
    <mergeCell ref="A14:J14"/>
    <mergeCell ref="K14:N14"/>
    <mergeCell ref="O14:T14"/>
    <mergeCell ref="U14:Z14"/>
    <mergeCell ref="AA14:AF14"/>
    <mergeCell ref="A15:J15"/>
    <mergeCell ref="K15:N15"/>
    <mergeCell ref="O15:T15"/>
    <mergeCell ref="U15:Z15"/>
    <mergeCell ref="AA15:AF15"/>
    <mergeCell ref="A16:J16"/>
    <mergeCell ref="K16:N16"/>
    <mergeCell ref="O16:T16"/>
    <mergeCell ref="U16:Z16"/>
    <mergeCell ref="AA16:AF16"/>
    <mergeCell ref="A17:J17"/>
    <mergeCell ref="K17:N17"/>
    <mergeCell ref="O17:T17"/>
    <mergeCell ref="U17:Z17"/>
    <mergeCell ref="AA17:AF17"/>
    <mergeCell ref="A18:J18"/>
    <mergeCell ref="K18:N18"/>
    <mergeCell ref="O18:T18"/>
    <mergeCell ref="U18:Z18"/>
    <mergeCell ref="AA18:AF18"/>
    <mergeCell ref="A19:J19"/>
    <mergeCell ref="K19:N19"/>
    <mergeCell ref="O19:T19"/>
    <mergeCell ref="U19:Z19"/>
    <mergeCell ref="AA19:AF19"/>
    <mergeCell ref="A20:J20"/>
    <mergeCell ref="K20:N20"/>
    <mergeCell ref="O20:T20"/>
    <mergeCell ref="U20:Z20"/>
    <mergeCell ref="AA20:AF20"/>
    <mergeCell ref="A21:J21"/>
    <mergeCell ref="K21:N21"/>
    <mergeCell ref="O21:T21"/>
    <mergeCell ref="U21:Z21"/>
    <mergeCell ref="AA21:AF21"/>
    <mergeCell ref="A22:J22"/>
    <mergeCell ref="K22:N22"/>
    <mergeCell ref="O22:T22"/>
    <mergeCell ref="U22:Z22"/>
    <mergeCell ref="AA22:AF22"/>
    <mergeCell ref="A23:J23"/>
    <mergeCell ref="K23:N23"/>
    <mergeCell ref="O23:T23"/>
    <mergeCell ref="U23:Z23"/>
    <mergeCell ref="AA23:AF23"/>
    <mergeCell ref="A24:J24"/>
    <mergeCell ref="K24:N24"/>
    <mergeCell ref="O24:T24"/>
    <mergeCell ref="U24:Z24"/>
    <mergeCell ref="AA24:AF24"/>
    <mergeCell ref="A25:J25"/>
    <mergeCell ref="K25:N25"/>
    <mergeCell ref="O25:T25"/>
    <mergeCell ref="U25:Z25"/>
    <mergeCell ref="AA25:AF25"/>
    <mergeCell ref="A26:J26"/>
    <mergeCell ref="K26:N26"/>
    <mergeCell ref="O26:T26"/>
    <mergeCell ref="U26:Z26"/>
    <mergeCell ref="AA26:AF26"/>
    <mergeCell ref="A27:J27"/>
    <mergeCell ref="K27:N27"/>
    <mergeCell ref="O27:T27"/>
    <mergeCell ref="U27:Z27"/>
    <mergeCell ref="AA27:AF27"/>
    <mergeCell ref="A28:J28"/>
    <mergeCell ref="K28:N28"/>
    <mergeCell ref="O28:T28"/>
    <mergeCell ref="U28:Z28"/>
    <mergeCell ref="AA28:AF28"/>
    <mergeCell ref="A29:J29"/>
    <mergeCell ref="K29:N29"/>
    <mergeCell ref="O29:T29"/>
    <mergeCell ref="U29:Z29"/>
    <mergeCell ref="AA29:AF29"/>
    <mergeCell ref="A30:J30"/>
    <mergeCell ref="K30:N30"/>
    <mergeCell ref="O30:T30"/>
    <mergeCell ref="U30:Z30"/>
    <mergeCell ref="AA30:AF30"/>
    <mergeCell ref="A31:J31"/>
    <mergeCell ref="K31:N31"/>
    <mergeCell ref="O31:T31"/>
    <mergeCell ref="U31:Z31"/>
    <mergeCell ref="AA31:AF31"/>
    <mergeCell ref="A32:J32"/>
    <mergeCell ref="K32:N32"/>
    <mergeCell ref="O32:T32"/>
    <mergeCell ref="U32:Z32"/>
    <mergeCell ref="AA32:AF32"/>
    <mergeCell ref="A33:J33"/>
    <mergeCell ref="K33:N33"/>
    <mergeCell ref="O33:T33"/>
    <mergeCell ref="U33:Z33"/>
    <mergeCell ref="AA33:AF33"/>
    <mergeCell ref="A34:J34"/>
    <mergeCell ref="K34:N34"/>
    <mergeCell ref="O34:T34"/>
    <mergeCell ref="U34:Z34"/>
    <mergeCell ref="AA34:AF34"/>
    <mergeCell ref="A35:J35"/>
    <mergeCell ref="K35:N35"/>
    <mergeCell ref="O35:T35"/>
    <mergeCell ref="U35:Z35"/>
    <mergeCell ref="AA35:AF35"/>
    <mergeCell ref="A36:J36"/>
    <mergeCell ref="K36:N36"/>
    <mergeCell ref="O36:T36"/>
    <mergeCell ref="U36:Z36"/>
    <mergeCell ref="AA36:AF36"/>
    <mergeCell ref="A37:J37"/>
    <mergeCell ref="K37:N37"/>
    <mergeCell ref="O37:T37"/>
    <mergeCell ref="U37:Z37"/>
    <mergeCell ref="AA37:AF37"/>
    <mergeCell ref="A38:J38"/>
    <mergeCell ref="K38:N38"/>
    <mergeCell ref="O38:T38"/>
    <mergeCell ref="U38:Z38"/>
    <mergeCell ref="AA38:AF38"/>
    <mergeCell ref="A39:J39"/>
    <mergeCell ref="K39:N39"/>
    <mergeCell ref="O39:T39"/>
    <mergeCell ref="U39:Z39"/>
    <mergeCell ref="AA39:AF39"/>
    <mergeCell ref="A40:J40"/>
    <mergeCell ref="K40:N40"/>
    <mergeCell ref="O40:T40"/>
    <mergeCell ref="U40:Z40"/>
    <mergeCell ref="AA40:AF40"/>
    <mergeCell ref="A41:J41"/>
    <mergeCell ref="K41:N41"/>
    <mergeCell ref="O41:T41"/>
    <mergeCell ref="U41:Z41"/>
    <mergeCell ref="AA41:AF41"/>
    <mergeCell ref="A42:J42"/>
    <mergeCell ref="K42:N42"/>
    <mergeCell ref="O42:T42"/>
    <mergeCell ref="U42:Z42"/>
    <mergeCell ref="AA42:AF42"/>
    <mergeCell ref="A43:J43"/>
    <mergeCell ref="K43:N43"/>
    <mergeCell ref="O43:T43"/>
    <mergeCell ref="U43:Z43"/>
    <mergeCell ref="AA43:AF43"/>
    <mergeCell ref="A44:J44"/>
    <mergeCell ref="K44:N44"/>
    <mergeCell ref="O44:T44"/>
    <mergeCell ref="U44:Z44"/>
    <mergeCell ref="AA44:AF44"/>
    <mergeCell ref="A45:J45"/>
    <mergeCell ref="K45:N45"/>
    <mergeCell ref="O45:T45"/>
    <mergeCell ref="U45:Z45"/>
    <mergeCell ref="AA45:AF45"/>
    <mergeCell ref="A46:J46"/>
    <mergeCell ref="K46:N46"/>
    <mergeCell ref="O46:T46"/>
    <mergeCell ref="U46:Z46"/>
    <mergeCell ref="AA46:AF46"/>
    <mergeCell ref="A47:J47"/>
    <mergeCell ref="K47:N47"/>
    <mergeCell ref="O47:T47"/>
    <mergeCell ref="U47:Z47"/>
    <mergeCell ref="AA47:AF47"/>
    <mergeCell ref="A48:J48"/>
    <mergeCell ref="K48:N48"/>
    <mergeCell ref="O48:T48"/>
    <mergeCell ref="U48:Z48"/>
    <mergeCell ref="AA48:AF48"/>
    <mergeCell ref="A49:J49"/>
    <mergeCell ref="K49:N49"/>
    <mergeCell ref="O49:T49"/>
    <mergeCell ref="U49:Z49"/>
    <mergeCell ref="AA49:AF49"/>
    <mergeCell ref="A50:J50"/>
    <mergeCell ref="K50:N50"/>
    <mergeCell ref="O50:T50"/>
    <mergeCell ref="U50:Z50"/>
    <mergeCell ref="AA50:AF50"/>
    <mergeCell ref="A51:J51"/>
    <mergeCell ref="K51:N51"/>
    <mergeCell ref="O51:T51"/>
    <mergeCell ref="U51:Z51"/>
    <mergeCell ref="AA51:AF51"/>
    <mergeCell ref="A52:J52"/>
    <mergeCell ref="K52:N52"/>
    <mergeCell ref="O52:T52"/>
    <mergeCell ref="U52:Z52"/>
    <mergeCell ref="AA52:AF52"/>
    <mergeCell ref="A53:J53"/>
    <mergeCell ref="K53:N53"/>
    <mergeCell ref="O53:T53"/>
    <mergeCell ref="U53:Z53"/>
    <mergeCell ref="AA53:AF53"/>
    <mergeCell ref="A54:J54"/>
    <mergeCell ref="K54:N54"/>
    <mergeCell ref="O54:T54"/>
    <mergeCell ref="U54:Z54"/>
    <mergeCell ref="AA54:AF54"/>
    <mergeCell ref="A55:J55"/>
    <mergeCell ref="K55:N55"/>
    <mergeCell ref="O55:T55"/>
    <mergeCell ref="U55:Z55"/>
    <mergeCell ref="AA55:AF55"/>
    <mergeCell ref="A56:J56"/>
    <mergeCell ref="K56:N56"/>
    <mergeCell ref="O56:T56"/>
    <mergeCell ref="U56:Z56"/>
    <mergeCell ref="AA56:AF56"/>
    <mergeCell ref="A57:J57"/>
    <mergeCell ref="K57:N57"/>
    <mergeCell ref="O57:T57"/>
    <mergeCell ref="U57:Z57"/>
    <mergeCell ref="AA57:AF57"/>
    <mergeCell ref="A58:J58"/>
    <mergeCell ref="K58:N58"/>
    <mergeCell ref="O58:T58"/>
    <mergeCell ref="U58:Z58"/>
    <mergeCell ref="AA58:AF58"/>
    <mergeCell ref="A59:J59"/>
    <mergeCell ref="K59:N59"/>
    <mergeCell ref="O59:T59"/>
    <mergeCell ref="U59:Z59"/>
    <mergeCell ref="AA59:AF59"/>
    <mergeCell ref="A60:J60"/>
    <mergeCell ref="K60:N60"/>
    <mergeCell ref="O60:T60"/>
    <mergeCell ref="U60:Z60"/>
    <mergeCell ref="AA60:AF60"/>
    <mergeCell ref="A61:J61"/>
    <mergeCell ref="K61:N61"/>
    <mergeCell ref="O61:T61"/>
    <mergeCell ref="U61:Z61"/>
    <mergeCell ref="AA61:AF61"/>
    <mergeCell ref="A62:J62"/>
    <mergeCell ref="K62:N62"/>
    <mergeCell ref="O62:T62"/>
    <mergeCell ref="U62:Z62"/>
    <mergeCell ref="AA62:AF62"/>
    <mergeCell ref="A63:J63"/>
    <mergeCell ref="K63:N63"/>
    <mergeCell ref="O63:T63"/>
    <mergeCell ref="U63:Z63"/>
    <mergeCell ref="AA63:AF63"/>
    <mergeCell ref="A64:J64"/>
    <mergeCell ref="K64:N64"/>
    <mergeCell ref="O64:T64"/>
    <mergeCell ref="U64:Z64"/>
    <mergeCell ref="AA64:AF64"/>
    <mergeCell ref="A65:J65"/>
    <mergeCell ref="K65:N65"/>
    <mergeCell ref="O65:T65"/>
    <mergeCell ref="U65:Z65"/>
    <mergeCell ref="AA65:AF65"/>
    <mergeCell ref="A66:J66"/>
    <mergeCell ref="K66:N66"/>
    <mergeCell ref="O66:T66"/>
    <mergeCell ref="U66:Z66"/>
    <mergeCell ref="AA66:AF66"/>
    <mergeCell ref="A67:J67"/>
    <mergeCell ref="K67:N67"/>
    <mergeCell ref="O67:T67"/>
    <mergeCell ref="U67:Z67"/>
    <mergeCell ref="AA67:AF67"/>
    <mergeCell ref="A68:J68"/>
    <mergeCell ref="K68:N68"/>
    <mergeCell ref="O68:T68"/>
    <mergeCell ref="U68:Z68"/>
    <mergeCell ref="AA68:AF68"/>
    <mergeCell ref="A69:J69"/>
    <mergeCell ref="K69:N69"/>
    <mergeCell ref="O69:T69"/>
    <mergeCell ref="U69:Z69"/>
    <mergeCell ref="AA69:AF69"/>
    <mergeCell ref="A70:J70"/>
    <mergeCell ref="K70:N70"/>
    <mergeCell ref="O70:T70"/>
    <mergeCell ref="U70:Z70"/>
    <mergeCell ref="AA70:AF70"/>
    <mergeCell ref="A71:J71"/>
    <mergeCell ref="K71:N71"/>
    <mergeCell ref="O71:T71"/>
    <mergeCell ref="U71:Z71"/>
    <mergeCell ref="AA71:AF71"/>
    <mergeCell ref="A72:J72"/>
    <mergeCell ref="K72:N72"/>
    <mergeCell ref="O72:T72"/>
    <mergeCell ref="U72:Z72"/>
    <mergeCell ref="AA72:AF72"/>
    <mergeCell ref="A73:J73"/>
    <mergeCell ref="K73:N73"/>
    <mergeCell ref="O73:T73"/>
    <mergeCell ref="U73:Z73"/>
    <mergeCell ref="AA73:AF73"/>
    <mergeCell ref="A74:J74"/>
    <mergeCell ref="K74:N74"/>
    <mergeCell ref="O74:T74"/>
    <mergeCell ref="U74:Z74"/>
    <mergeCell ref="AA74:AF74"/>
    <mergeCell ref="A75:J75"/>
    <mergeCell ref="K75:N75"/>
    <mergeCell ref="O75:T75"/>
    <mergeCell ref="U75:Z75"/>
    <mergeCell ref="AA75:AF75"/>
    <mergeCell ref="A76:J76"/>
    <mergeCell ref="K76:N76"/>
    <mergeCell ref="O76:T76"/>
    <mergeCell ref="U76:Z76"/>
    <mergeCell ref="AA76:AF76"/>
    <mergeCell ref="A77:J77"/>
    <mergeCell ref="K77:N77"/>
    <mergeCell ref="O77:T77"/>
    <mergeCell ref="U77:Z77"/>
    <mergeCell ref="AA77:AF77"/>
    <mergeCell ref="A78:J78"/>
    <mergeCell ref="K78:N78"/>
    <mergeCell ref="O78:T78"/>
    <mergeCell ref="U78:Z78"/>
    <mergeCell ref="AA78:AF78"/>
    <mergeCell ref="A79:J79"/>
    <mergeCell ref="K79:N79"/>
    <mergeCell ref="O79:T79"/>
    <mergeCell ref="U79:Z79"/>
    <mergeCell ref="AA79:AF79"/>
    <mergeCell ref="A80:J80"/>
    <mergeCell ref="K80:N80"/>
    <mergeCell ref="O80:T80"/>
    <mergeCell ref="U80:Z80"/>
    <mergeCell ref="AA80:AF80"/>
    <mergeCell ref="A81:J81"/>
    <mergeCell ref="K81:N81"/>
    <mergeCell ref="O81:T81"/>
    <mergeCell ref="U81:Z81"/>
    <mergeCell ref="AA81:AF81"/>
    <mergeCell ref="A82:J82"/>
    <mergeCell ref="K82:N82"/>
    <mergeCell ref="O82:T82"/>
    <mergeCell ref="U82:Z82"/>
    <mergeCell ref="AA82:AF82"/>
    <mergeCell ref="A83:J83"/>
    <mergeCell ref="K83:N83"/>
    <mergeCell ref="O83:T83"/>
    <mergeCell ref="U83:Z83"/>
    <mergeCell ref="AA83:AF83"/>
    <mergeCell ref="A84:J84"/>
    <mergeCell ref="K84:N84"/>
    <mergeCell ref="O84:T84"/>
    <mergeCell ref="U84:Z84"/>
    <mergeCell ref="AA84:AF84"/>
    <mergeCell ref="A85:J85"/>
    <mergeCell ref="K85:N85"/>
    <mergeCell ref="O85:T85"/>
    <mergeCell ref="U85:Z85"/>
    <mergeCell ref="AA85:AF85"/>
    <mergeCell ref="A86:J86"/>
    <mergeCell ref="K86:N86"/>
    <mergeCell ref="O86:T86"/>
    <mergeCell ref="U86:Z86"/>
    <mergeCell ref="AA86:AF86"/>
    <mergeCell ref="A87:J87"/>
    <mergeCell ref="K87:N87"/>
    <mergeCell ref="O87:T87"/>
    <mergeCell ref="U87:Z87"/>
    <mergeCell ref="AA87:AF87"/>
    <mergeCell ref="A88:J88"/>
    <mergeCell ref="K88:N88"/>
    <mergeCell ref="O88:T88"/>
    <mergeCell ref="U88:Z88"/>
    <mergeCell ref="AA88:AF88"/>
    <mergeCell ref="A89:J89"/>
    <mergeCell ref="K89:N89"/>
    <mergeCell ref="O89:T89"/>
    <mergeCell ref="U89:Z89"/>
    <mergeCell ref="AA89:AF89"/>
    <mergeCell ref="A90:J90"/>
    <mergeCell ref="K90:N90"/>
    <mergeCell ref="O90:T90"/>
    <mergeCell ref="U90:Z90"/>
    <mergeCell ref="AA90:AF90"/>
    <mergeCell ref="A91:J91"/>
    <mergeCell ref="K91:N91"/>
    <mergeCell ref="O91:T91"/>
    <mergeCell ref="U91:Z91"/>
    <mergeCell ref="AA91:AF91"/>
    <mergeCell ref="A92:J92"/>
    <mergeCell ref="K92:N92"/>
    <mergeCell ref="O92:T92"/>
    <mergeCell ref="U92:Z92"/>
    <mergeCell ref="AA92:AF92"/>
    <mergeCell ref="A93:J93"/>
    <mergeCell ref="K93:N93"/>
    <mergeCell ref="O93:T93"/>
    <mergeCell ref="U93:Z93"/>
    <mergeCell ref="AA93:AF93"/>
    <mergeCell ref="A94:J94"/>
    <mergeCell ref="K94:N94"/>
    <mergeCell ref="O94:T94"/>
    <mergeCell ref="U94:Z94"/>
    <mergeCell ref="AA94:AF94"/>
    <mergeCell ref="A95:J95"/>
    <mergeCell ref="K95:N95"/>
    <mergeCell ref="O95:T95"/>
    <mergeCell ref="U95:Z95"/>
    <mergeCell ref="AA95:AF95"/>
    <mergeCell ref="A96:J96"/>
    <mergeCell ref="K96:N96"/>
    <mergeCell ref="O96:T96"/>
    <mergeCell ref="U96:Z96"/>
    <mergeCell ref="AA96:AF96"/>
    <mergeCell ref="A97:J97"/>
    <mergeCell ref="K97:N97"/>
    <mergeCell ref="O97:T97"/>
    <mergeCell ref="U97:Z97"/>
    <mergeCell ref="AA97:AF97"/>
    <mergeCell ref="A98:J98"/>
    <mergeCell ref="K98:N98"/>
    <mergeCell ref="O98:T98"/>
    <mergeCell ref="U98:Z98"/>
    <mergeCell ref="AA98:AF98"/>
    <mergeCell ref="A99:J99"/>
    <mergeCell ref="K99:N99"/>
    <mergeCell ref="O99:T99"/>
    <mergeCell ref="U99:Z99"/>
    <mergeCell ref="AA99:AF99"/>
    <mergeCell ref="A100:J100"/>
    <mergeCell ref="K100:N100"/>
    <mergeCell ref="O100:T100"/>
    <mergeCell ref="U100:Z100"/>
    <mergeCell ref="AA100:AF100"/>
    <mergeCell ref="A101:J101"/>
    <mergeCell ref="K101:N101"/>
    <mergeCell ref="O101:T101"/>
    <mergeCell ref="U101:Z101"/>
    <mergeCell ref="AA101:AF101"/>
    <mergeCell ref="A102:J102"/>
    <mergeCell ref="K102:N102"/>
    <mergeCell ref="O102:T102"/>
    <mergeCell ref="U102:Z102"/>
    <mergeCell ref="AA102:AF102"/>
    <mergeCell ref="A103:J103"/>
    <mergeCell ref="K103:N103"/>
    <mergeCell ref="O103:T103"/>
    <mergeCell ref="U103:Z103"/>
    <mergeCell ref="AA103:AF103"/>
    <mergeCell ref="A104:J104"/>
    <mergeCell ref="K104:N104"/>
    <mergeCell ref="O104:T104"/>
    <mergeCell ref="U104:Z104"/>
    <mergeCell ref="AA104:AF104"/>
    <mergeCell ref="A105:J105"/>
    <mergeCell ref="K105:N105"/>
    <mergeCell ref="O105:T105"/>
    <mergeCell ref="U105:Z105"/>
    <mergeCell ref="AA105:AF105"/>
    <mergeCell ref="A106:J106"/>
    <mergeCell ref="K106:N106"/>
    <mergeCell ref="O106:T106"/>
    <mergeCell ref="U106:Z106"/>
    <mergeCell ref="AA106:AF106"/>
    <mergeCell ref="A107:J107"/>
    <mergeCell ref="K107:N107"/>
    <mergeCell ref="O107:T107"/>
    <mergeCell ref="U107:Z107"/>
    <mergeCell ref="AA107:AF107"/>
    <mergeCell ref="A108:J108"/>
    <mergeCell ref="K108:N108"/>
    <mergeCell ref="O108:T108"/>
    <mergeCell ref="U108:Z108"/>
    <mergeCell ref="AA108:AF108"/>
    <mergeCell ref="A109:J109"/>
    <mergeCell ref="K109:N109"/>
    <mergeCell ref="O109:T109"/>
    <mergeCell ref="U109:Z109"/>
    <mergeCell ref="AA109:AF109"/>
    <mergeCell ref="A110:J110"/>
    <mergeCell ref="K110:N110"/>
    <mergeCell ref="O110:T110"/>
    <mergeCell ref="U110:Z110"/>
    <mergeCell ref="AA110:AF110"/>
    <mergeCell ref="A111:J111"/>
    <mergeCell ref="K111:N111"/>
    <mergeCell ref="O111:T111"/>
    <mergeCell ref="U111:Z111"/>
    <mergeCell ref="AA111:AF111"/>
    <mergeCell ref="A112:J112"/>
    <mergeCell ref="K112:N112"/>
    <mergeCell ref="O112:T112"/>
    <mergeCell ref="U112:Z112"/>
    <mergeCell ref="AA112:AF112"/>
    <mergeCell ref="A113:J113"/>
    <mergeCell ref="K113:N113"/>
    <mergeCell ref="O113:T113"/>
    <mergeCell ref="U113:Z113"/>
    <mergeCell ref="AA113:AF113"/>
    <mergeCell ref="A114:J114"/>
    <mergeCell ref="K114:N114"/>
    <mergeCell ref="O114:T114"/>
    <mergeCell ref="U114:Z114"/>
    <mergeCell ref="AA114:AF114"/>
    <mergeCell ref="A115:J115"/>
    <mergeCell ref="K115:N115"/>
    <mergeCell ref="O115:T115"/>
    <mergeCell ref="U115:Z115"/>
    <mergeCell ref="AA115:AF115"/>
    <mergeCell ref="A118:J118"/>
    <mergeCell ref="K118:N118"/>
    <mergeCell ref="O118:T118"/>
    <mergeCell ref="U118:Z118"/>
    <mergeCell ref="AA118:AF118"/>
    <mergeCell ref="A116:J116"/>
    <mergeCell ref="K116:N116"/>
    <mergeCell ref="O116:T116"/>
    <mergeCell ref="U116:Z116"/>
    <mergeCell ref="AA116:AF116"/>
    <mergeCell ref="A117:J117"/>
    <mergeCell ref="K117:N117"/>
    <mergeCell ref="O117:T117"/>
    <mergeCell ref="U117:Z117"/>
    <mergeCell ref="AA117:AF1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74"/>
  <sheetViews>
    <sheetView topLeftCell="A52" zoomScaleNormal="100" zoomScaleSheetLayoutView="100" workbookViewId="0">
      <selection activeCell="D68" sqref="D68"/>
    </sheetView>
  </sheetViews>
  <sheetFormatPr defaultRowHeight="13.5" x14ac:dyDescent="0.25"/>
  <cols>
    <col min="1" max="1" width="67.5703125" style="59" customWidth="1"/>
    <col min="2" max="3" width="14.5703125" style="60" customWidth="1"/>
    <col min="4" max="4" width="14.85546875" style="60" customWidth="1"/>
    <col min="5" max="5" width="56" style="59" customWidth="1"/>
    <col min="6" max="7" width="14.5703125" style="60" customWidth="1"/>
    <col min="8" max="8" width="14.85546875" style="60" customWidth="1"/>
    <col min="9" max="16384" width="9.140625" style="60"/>
  </cols>
  <sheetData>
    <row r="1" spans="1:8" s="58" customFormat="1" ht="15" customHeight="1" x14ac:dyDescent="0.25">
      <c r="A1" s="606" t="s">
        <v>596</v>
      </c>
      <c r="B1" s="606"/>
      <c r="C1" s="606"/>
      <c r="D1" s="606"/>
      <c r="E1" s="606"/>
      <c r="F1" s="606"/>
      <c r="G1" s="591"/>
      <c r="H1" s="591"/>
    </row>
    <row r="2" spans="1:8" ht="14.25" thickBot="1" x14ac:dyDescent="0.3"/>
    <row r="3" spans="1:8" x14ac:dyDescent="0.25">
      <c r="A3" s="607" t="s">
        <v>137</v>
      </c>
      <c r="B3" s="608"/>
      <c r="C3" s="609"/>
      <c r="D3" s="610"/>
      <c r="E3" s="607" t="s">
        <v>138</v>
      </c>
      <c r="F3" s="608"/>
      <c r="G3" s="611"/>
      <c r="H3" s="612"/>
    </row>
    <row r="4" spans="1:8" ht="14.25" thickBot="1" x14ac:dyDescent="0.3">
      <c r="A4" s="61" t="s">
        <v>96</v>
      </c>
      <c r="B4" s="62" t="s">
        <v>101</v>
      </c>
      <c r="C4" s="62" t="s">
        <v>202</v>
      </c>
      <c r="D4" s="62" t="s">
        <v>183</v>
      </c>
      <c r="E4" s="61" t="s">
        <v>96</v>
      </c>
      <c r="F4" s="63" t="s">
        <v>101</v>
      </c>
      <c r="G4" s="62" t="s">
        <v>202</v>
      </c>
      <c r="H4" s="62" t="s">
        <v>183</v>
      </c>
    </row>
    <row r="5" spans="1:8" x14ac:dyDescent="0.25">
      <c r="A5" s="64" t="s">
        <v>65</v>
      </c>
      <c r="B5" s="65">
        <v>392479</v>
      </c>
      <c r="C5" s="65">
        <v>404026</v>
      </c>
      <c r="D5" s="65">
        <v>404026</v>
      </c>
      <c r="E5" s="66" t="s">
        <v>139</v>
      </c>
      <c r="F5" s="67">
        <v>384882</v>
      </c>
      <c r="G5" s="68">
        <v>421402</v>
      </c>
      <c r="H5" s="68">
        <v>411489</v>
      </c>
    </row>
    <row r="6" spans="1:8" x14ac:dyDescent="0.25">
      <c r="A6" s="69" t="s">
        <v>38</v>
      </c>
      <c r="B6" s="70">
        <v>392479</v>
      </c>
      <c r="C6" s="70">
        <v>404026</v>
      </c>
      <c r="D6" s="70">
        <v>404026</v>
      </c>
      <c r="E6" s="71" t="s">
        <v>140</v>
      </c>
      <c r="F6" s="72">
        <v>54446</v>
      </c>
      <c r="G6" s="73">
        <v>55820</v>
      </c>
      <c r="H6" s="73">
        <v>51537</v>
      </c>
    </row>
    <row r="7" spans="1:8" x14ac:dyDescent="0.25">
      <c r="A7" s="74" t="s">
        <v>42</v>
      </c>
      <c r="B7" s="75"/>
      <c r="C7" s="75"/>
      <c r="D7" s="75"/>
      <c r="E7" s="71" t="s">
        <v>141</v>
      </c>
      <c r="F7" s="72">
        <v>201194</v>
      </c>
      <c r="G7" s="73">
        <v>300185</v>
      </c>
      <c r="H7" s="73">
        <v>270226</v>
      </c>
    </row>
    <row r="8" spans="1:8" x14ac:dyDescent="0.25">
      <c r="A8" s="69" t="s">
        <v>67</v>
      </c>
      <c r="B8" s="70"/>
      <c r="C8" s="70"/>
      <c r="D8" s="70"/>
      <c r="E8" s="71" t="s">
        <v>37</v>
      </c>
      <c r="F8" s="72">
        <v>5080</v>
      </c>
      <c r="G8" s="73">
        <v>7990</v>
      </c>
      <c r="H8" s="73">
        <v>4653</v>
      </c>
    </row>
    <row r="9" spans="1:8" x14ac:dyDescent="0.25">
      <c r="A9" s="76" t="s">
        <v>68</v>
      </c>
      <c r="B9" s="73">
        <v>19800</v>
      </c>
      <c r="C9" s="73">
        <v>25639</v>
      </c>
      <c r="D9" s="73">
        <v>25639</v>
      </c>
      <c r="E9" s="71" t="s">
        <v>32</v>
      </c>
      <c r="F9" s="72">
        <f>(F11+F12+F17)</f>
        <v>92714</v>
      </c>
      <c r="G9" s="72">
        <f>(G11+G12+G17+G10)</f>
        <v>275417</v>
      </c>
      <c r="H9" s="72">
        <f>(H11+H12+H17+H10)</f>
        <v>57255</v>
      </c>
    </row>
    <row r="10" spans="1:8" x14ac:dyDescent="0.25">
      <c r="A10" s="69" t="s">
        <v>34</v>
      </c>
      <c r="B10" s="70"/>
      <c r="C10" s="70"/>
      <c r="D10" s="70"/>
      <c r="E10" s="77" t="s">
        <v>519</v>
      </c>
      <c r="F10" s="78"/>
      <c r="G10" s="70">
        <v>44</v>
      </c>
      <c r="H10" s="70">
        <v>43</v>
      </c>
    </row>
    <row r="11" spans="1:8" x14ac:dyDescent="0.25">
      <c r="A11" s="69" t="s">
        <v>70</v>
      </c>
      <c r="B11" s="70">
        <v>19800</v>
      </c>
      <c r="C11" s="70">
        <v>25639</v>
      </c>
      <c r="D11" s="70">
        <v>25639</v>
      </c>
      <c r="E11" s="79" t="s">
        <v>52</v>
      </c>
      <c r="F11" s="78">
        <v>19012</v>
      </c>
      <c r="G11" s="70">
        <v>19012</v>
      </c>
      <c r="H11" s="70">
        <v>17510</v>
      </c>
    </row>
    <row r="12" spans="1:8" x14ac:dyDescent="0.25">
      <c r="A12" s="76" t="s">
        <v>142</v>
      </c>
      <c r="B12" s="73">
        <f>SUM(B13:B17)</f>
        <v>187000</v>
      </c>
      <c r="C12" s="73">
        <f>SUM(C13:C17)</f>
        <v>377195</v>
      </c>
      <c r="D12" s="73">
        <f>SUM(D13:D17)</f>
        <v>350604</v>
      </c>
      <c r="E12" s="79" t="s">
        <v>99</v>
      </c>
      <c r="F12" s="78">
        <v>34000</v>
      </c>
      <c r="G12" s="70">
        <v>216659</v>
      </c>
      <c r="H12" s="70"/>
    </row>
    <row r="13" spans="1:8" x14ac:dyDescent="0.25">
      <c r="A13" s="69" t="s">
        <v>73</v>
      </c>
      <c r="B13" s="70">
        <v>6000</v>
      </c>
      <c r="C13" s="70">
        <v>7851</v>
      </c>
      <c r="D13" s="70">
        <v>6898</v>
      </c>
      <c r="E13" s="80" t="s">
        <v>36</v>
      </c>
      <c r="F13" s="81"/>
      <c r="G13" s="70"/>
      <c r="H13" s="70"/>
    </row>
    <row r="14" spans="1:8" ht="12.75" customHeight="1" x14ac:dyDescent="0.25">
      <c r="A14" s="69" t="s">
        <v>43</v>
      </c>
      <c r="B14" s="70">
        <v>180000</v>
      </c>
      <c r="C14" s="28">
        <v>359263</v>
      </c>
      <c r="D14" s="38">
        <v>341110</v>
      </c>
      <c r="E14" s="80" t="s">
        <v>182</v>
      </c>
      <c r="F14" s="81"/>
      <c r="G14" s="70"/>
      <c r="H14" s="70"/>
    </row>
    <row r="15" spans="1:8" x14ac:dyDescent="0.25">
      <c r="A15" s="69" t="s">
        <v>78</v>
      </c>
      <c r="B15" s="70"/>
      <c r="C15" s="28"/>
      <c r="D15" s="38"/>
      <c r="E15" s="80" t="s">
        <v>53</v>
      </c>
      <c r="F15" s="81"/>
      <c r="G15" s="70"/>
      <c r="H15" s="70"/>
    </row>
    <row r="16" spans="1:8" x14ac:dyDescent="0.25">
      <c r="A16" s="69" t="s">
        <v>304</v>
      </c>
      <c r="B16" s="70">
        <v>1000</v>
      </c>
      <c r="C16" s="28">
        <v>10081</v>
      </c>
      <c r="D16" s="38">
        <v>2596</v>
      </c>
      <c r="E16" s="80"/>
      <c r="F16" s="81"/>
      <c r="G16" s="70"/>
      <c r="H16" s="70"/>
    </row>
    <row r="17" spans="1:8" x14ac:dyDescent="0.25">
      <c r="A17" s="69" t="s">
        <v>306</v>
      </c>
      <c r="B17" s="70"/>
      <c r="C17" s="28"/>
      <c r="D17" s="38"/>
      <c r="E17" s="82" t="s">
        <v>169</v>
      </c>
      <c r="F17" s="81">
        <v>39702</v>
      </c>
      <c r="G17" s="70">
        <v>39702</v>
      </c>
      <c r="H17" s="70">
        <v>39702</v>
      </c>
    </row>
    <row r="18" spans="1:8" x14ac:dyDescent="0.25">
      <c r="A18" s="76" t="s">
        <v>79</v>
      </c>
      <c r="B18" s="73">
        <f>SUM(B19:B27)</f>
        <v>26800</v>
      </c>
      <c r="C18" s="73">
        <f>SUM(C19:C27)</f>
        <v>37337</v>
      </c>
      <c r="D18" s="73">
        <f>SUM(D19:D27)</f>
        <v>37275</v>
      </c>
      <c r="E18" s="82"/>
      <c r="F18" s="81"/>
      <c r="G18" s="70"/>
      <c r="H18" s="70"/>
    </row>
    <row r="19" spans="1:8" ht="12.75" customHeight="1" x14ac:dyDescent="0.25">
      <c r="A19" s="69" t="s">
        <v>298</v>
      </c>
      <c r="B19" s="70"/>
      <c r="C19" s="70">
        <v>9</v>
      </c>
      <c r="D19" s="70">
        <v>9</v>
      </c>
      <c r="E19" s="83"/>
      <c r="F19" s="78"/>
      <c r="G19" s="70"/>
      <c r="H19" s="70"/>
    </row>
    <row r="20" spans="1:8" x14ac:dyDescent="0.25">
      <c r="A20" s="69" t="s">
        <v>44</v>
      </c>
      <c r="B20" s="70">
        <v>15000</v>
      </c>
      <c r="C20" s="70">
        <v>18429</v>
      </c>
      <c r="D20" s="70">
        <v>18429</v>
      </c>
      <c r="E20" s="84"/>
      <c r="F20" s="85"/>
      <c r="G20" s="70"/>
      <c r="H20" s="70"/>
    </row>
    <row r="21" spans="1:8" x14ac:dyDescent="0.25">
      <c r="A21" s="69" t="s">
        <v>518</v>
      </c>
      <c r="B21" s="70"/>
      <c r="C21" s="70">
        <v>2493</v>
      </c>
      <c r="D21" s="70">
        <v>2493</v>
      </c>
      <c r="E21" s="84"/>
      <c r="F21" s="85"/>
      <c r="G21" s="70"/>
      <c r="H21" s="70"/>
    </row>
    <row r="22" spans="1:8" x14ac:dyDescent="0.25">
      <c r="A22" s="69" t="s">
        <v>45</v>
      </c>
      <c r="B22" s="70"/>
      <c r="C22" s="70"/>
      <c r="D22" s="70"/>
      <c r="E22" s="77"/>
      <c r="F22" s="78"/>
      <c r="G22" s="70"/>
      <c r="H22" s="70"/>
    </row>
    <row r="23" spans="1:8" x14ac:dyDescent="0.25">
      <c r="A23" s="69" t="s">
        <v>81</v>
      </c>
      <c r="B23" s="28">
        <v>5800</v>
      </c>
      <c r="C23" s="28">
        <v>5946</v>
      </c>
      <c r="D23" s="38">
        <v>5884</v>
      </c>
      <c r="E23" s="86"/>
      <c r="F23" s="78"/>
      <c r="G23" s="70"/>
      <c r="H23" s="70"/>
    </row>
    <row r="24" spans="1:8" x14ac:dyDescent="0.25">
      <c r="A24" s="69" t="s">
        <v>116</v>
      </c>
      <c r="B24" s="28">
        <v>2300</v>
      </c>
      <c r="C24" s="28">
        <v>2591</v>
      </c>
      <c r="D24" s="38">
        <v>2591</v>
      </c>
      <c r="E24" s="87"/>
      <c r="F24" s="85"/>
      <c r="G24" s="70"/>
      <c r="H24" s="70"/>
    </row>
    <row r="25" spans="1:8" x14ac:dyDescent="0.25">
      <c r="A25" s="69" t="s">
        <v>595</v>
      </c>
      <c r="B25" s="28">
        <v>1200</v>
      </c>
      <c r="C25" s="28">
        <v>369</v>
      </c>
      <c r="D25" s="38">
        <v>369</v>
      </c>
      <c r="E25" s="88"/>
      <c r="F25" s="89"/>
      <c r="G25" s="70"/>
      <c r="H25" s="70"/>
    </row>
    <row r="26" spans="1:8" x14ac:dyDescent="0.25">
      <c r="A26" s="69" t="s">
        <v>82</v>
      </c>
      <c r="B26" s="28">
        <v>2500</v>
      </c>
      <c r="C26" s="28">
        <v>20</v>
      </c>
      <c r="D26" s="38">
        <v>20</v>
      </c>
      <c r="E26" s="88"/>
      <c r="F26" s="89"/>
      <c r="G26" s="70"/>
      <c r="H26" s="70"/>
    </row>
    <row r="27" spans="1:8" x14ac:dyDescent="0.25">
      <c r="A27" s="69" t="s">
        <v>105</v>
      </c>
      <c r="B27" s="28">
        <v>0</v>
      </c>
      <c r="C27" s="28">
        <v>7480</v>
      </c>
      <c r="D27" s="38">
        <v>7480</v>
      </c>
      <c r="E27" s="88"/>
      <c r="F27" s="89"/>
      <c r="G27" s="70"/>
      <c r="H27" s="70"/>
    </row>
    <row r="28" spans="1:8" x14ac:dyDescent="0.25">
      <c r="A28" s="76" t="s">
        <v>84</v>
      </c>
      <c r="B28" s="73">
        <f>SUM(B29:B31)</f>
        <v>0</v>
      </c>
      <c r="C28" s="73">
        <f>SUM(C29:C31)</f>
        <v>740</v>
      </c>
      <c r="D28" s="73">
        <f>SUM(D29:D31)</f>
        <v>740</v>
      </c>
      <c r="E28" s="90"/>
      <c r="F28" s="91"/>
      <c r="G28" s="70"/>
      <c r="H28" s="70"/>
    </row>
    <row r="29" spans="1:8" x14ac:dyDescent="0.25">
      <c r="A29" s="86" t="s">
        <v>85</v>
      </c>
      <c r="B29" s="70">
        <v>0</v>
      </c>
      <c r="C29" s="70">
        <v>240</v>
      </c>
      <c r="D29" s="70">
        <v>240</v>
      </c>
      <c r="E29" s="77"/>
      <c r="F29" s="78"/>
      <c r="G29" s="70"/>
      <c r="H29" s="70"/>
    </row>
    <row r="30" spans="1:8" x14ac:dyDescent="0.25">
      <c r="A30" s="86" t="s">
        <v>86</v>
      </c>
      <c r="B30" s="70">
        <v>0</v>
      </c>
      <c r="C30" s="70">
        <v>500</v>
      </c>
      <c r="D30" s="70">
        <v>500</v>
      </c>
      <c r="E30" s="77"/>
      <c r="F30" s="78"/>
      <c r="G30" s="70"/>
      <c r="H30" s="70"/>
    </row>
    <row r="31" spans="1:8" x14ac:dyDescent="0.25">
      <c r="A31" s="86" t="s">
        <v>46</v>
      </c>
      <c r="B31" s="70"/>
      <c r="C31" s="70"/>
      <c r="D31" s="70"/>
      <c r="E31" s="77"/>
      <c r="F31" s="78"/>
      <c r="G31" s="70"/>
      <c r="H31" s="70"/>
    </row>
    <row r="32" spans="1:8" x14ac:dyDescent="0.25">
      <c r="A32" s="92" t="s">
        <v>143</v>
      </c>
      <c r="B32" s="73">
        <f>SUM(B33:B34)</f>
        <v>0</v>
      </c>
      <c r="C32" s="73">
        <f>SUM(C33:C34)</f>
        <v>0</v>
      </c>
      <c r="D32" s="73">
        <f>SUM(D33:D34)</f>
        <v>0</v>
      </c>
      <c r="E32" s="77"/>
      <c r="F32" s="78"/>
      <c r="G32" s="70"/>
      <c r="H32" s="70"/>
    </row>
    <row r="33" spans="1:8" x14ac:dyDescent="0.25">
      <c r="A33" s="86" t="s">
        <v>47</v>
      </c>
      <c r="B33" s="70"/>
      <c r="C33" s="70"/>
      <c r="D33" s="70"/>
      <c r="E33" s="77"/>
      <c r="F33" s="78"/>
      <c r="G33" s="70"/>
      <c r="H33" s="70"/>
    </row>
    <row r="34" spans="1:8" ht="14.25" thickBot="1" x14ac:dyDescent="0.3">
      <c r="A34" s="93" t="s">
        <v>48</v>
      </c>
      <c r="B34" s="94"/>
      <c r="C34" s="94"/>
      <c r="D34" s="94"/>
      <c r="E34" s="95"/>
      <c r="F34" s="96"/>
      <c r="G34" s="97"/>
      <c r="H34" s="97"/>
    </row>
    <row r="35" spans="1:8" ht="14.25" thickBot="1" x14ac:dyDescent="0.3">
      <c r="A35" s="98" t="s">
        <v>144</v>
      </c>
      <c r="B35" s="99">
        <f>SUM(B5+B9+B12+B18+B28-B32)</f>
        <v>626079</v>
      </c>
      <c r="C35" s="99">
        <f>SUM(C5+C9+C12+C18+C28-C32)</f>
        <v>844937</v>
      </c>
      <c r="D35" s="99">
        <f>SUM(D5+D9+D12+D18+D28-D32)</f>
        <v>818284</v>
      </c>
      <c r="E35" s="100" t="s">
        <v>145</v>
      </c>
      <c r="F35" s="101">
        <f>SUM(F5+F6+F7+F8+F9)</f>
        <v>738316</v>
      </c>
      <c r="G35" s="102">
        <f>SUM(G5+G6+G7+G8+G9)</f>
        <v>1060814</v>
      </c>
      <c r="H35" s="102">
        <f>SUM(H5+H6+H7+H8+H9)</f>
        <v>795160</v>
      </c>
    </row>
    <row r="36" spans="1:8" ht="14.25" thickBot="1" x14ac:dyDescent="0.3">
      <c r="A36" s="103" t="s">
        <v>146</v>
      </c>
      <c r="B36" s="101">
        <f>(B35-F35)</f>
        <v>-112237</v>
      </c>
      <c r="C36" s="101">
        <f>(C35-G35)</f>
        <v>-215877</v>
      </c>
      <c r="D36" s="101">
        <f>(D35-H35)</f>
        <v>23124</v>
      </c>
      <c r="E36" s="103"/>
      <c r="F36" s="67"/>
      <c r="G36" s="104"/>
      <c r="H36" s="104"/>
    </row>
    <row r="37" spans="1:8" x14ac:dyDescent="0.25">
      <c r="A37" s="103" t="s">
        <v>173</v>
      </c>
      <c r="B37" s="65"/>
      <c r="C37" s="65"/>
      <c r="D37" s="65"/>
      <c r="E37" s="103"/>
      <c r="F37" s="67"/>
      <c r="G37" s="316"/>
      <c r="H37" s="316"/>
    </row>
    <row r="38" spans="1:8" x14ac:dyDescent="0.25">
      <c r="A38" s="317" t="s">
        <v>147</v>
      </c>
      <c r="B38" s="68"/>
      <c r="C38" s="68"/>
      <c r="D38" s="68"/>
      <c r="E38" s="317" t="s">
        <v>175</v>
      </c>
      <c r="F38" s="318"/>
      <c r="G38" s="68"/>
      <c r="H38" s="68"/>
    </row>
    <row r="39" spans="1:8" x14ac:dyDescent="0.25">
      <c r="A39" s="317" t="s">
        <v>39</v>
      </c>
      <c r="B39" s="68"/>
      <c r="C39" s="68"/>
      <c r="D39" s="68"/>
      <c r="E39" s="39" t="s">
        <v>597</v>
      </c>
      <c r="F39" s="318"/>
      <c r="G39" s="70"/>
      <c r="H39" s="73"/>
    </row>
    <row r="40" spans="1:8" x14ac:dyDescent="0.25">
      <c r="A40" s="90" t="s">
        <v>40</v>
      </c>
      <c r="B40" s="70">
        <v>112237</v>
      </c>
      <c r="C40" s="70">
        <v>215876</v>
      </c>
      <c r="D40" s="70"/>
      <c r="E40" s="105" t="s">
        <v>176</v>
      </c>
      <c r="F40" s="72"/>
      <c r="G40" s="73"/>
      <c r="H40" s="73"/>
    </row>
    <row r="41" spans="1:8" x14ac:dyDescent="0.25">
      <c r="A41" s="319" t="s">
        <v>174</v>
      </c>
      <c r="B41" s="320"/>
      <c r="C41" s="320"/>
      <c r="D41" s="320"/>
      <c r="E41" s="321"/>
      <c r="F41" s="322"/>
      <c r="G41" s="323"/>
      <c r="H41" s="323"/>
    </row>
    <row r="42" spans="1:8" ht="14.25" thickBot="1" x14ac:dyDescent="0.3">
      <c r="A42" s="39" t="s">
        <v>177</v>
      </c>
      <c r="B42" s="324"/>
      <c r="C42" s="324">
        <v>16013</v>
      </c>
      <c r="D42" s="324">
        <v>16013</v>
      </c>
      <c r="E42" s="319" t="s">
        <v>178</v>
      </c>
      <c r="F42" s="325">
        <v>13366</v>
      </c>
      <c r="G42" s="326">
        <v>13366</v>
      </c>
      <c r="H42" s="326">
        <v>13366</v>
      </c>
    </row>
    <row r="43" spans="1:8" ht="14.25" thickBot="1" x14ac:dyDescent="0.3">
      <c r="A43" s="100" t="s">
        <v>148</v>
      </c>
      <c r="B43" s="101">
        <f>SUM(B37+B38+B39+B40+B41)</f>
        <v>112237</v>
      </c>
      <c r="C43" s="101">
        <f>SUM(C37+C38+C39+C41+C42)</f>
        <v>16013</v>
      </c>
      <c r="D43" s="101">
        <f>SUM(D37+D38+D39+D41+D42+D40)</f>
        <v>16013</v>
      </c>
      <c r="E43" s="100" t="s">
        <v>149</v>
      </c>
      <c r="F43" s="106">
        <v>13366</v>
      </c>
      <c r="G43" s="101">
        <v>13366</v>
      </c>
      <c r="H43" s="101">
        <v>13366</v>
      </c>
    </row>
    <row r="44" spans="1:8" ht="14.25" thickBot="1" x14ac:dyDescent="0.3">
      <c r="A44" s="327" t="s">
        <v>150</v>
      </c>
      <c r="B44" s="328">
        <f>SUM(B35+B43)</f>
        <v>738316</v>
      </c>
      <c r="C44" s="328">
        <f t="shared" ref="C44:D44" si="0">SUM(C35+C43)</f>
        <v>860950</v>
      </c>
      <c r="D44" s="328">
        <f t="shared" si="0"/>
        <v>834297</v>
      </c>
      <c r="E44" s="327" t="s">
        <v>150</v>
      </c>
      <c r="F44" s="106">
        <f>(F35+F43)</f>
        <v>751682</v>
      </c>
      <c r="G44" s="101">
        <f>(G35+G43)</f>
        <v>1074180</v>
      </c>
      <c r="H44" s="101">
        <f>(H35+H43)</f>
        <v>808526</v>
      </c>
    </row>
    <row r="45" spans="1:8" x14ac:dyDescent="0.25">
      <c r="A45" s="107"/>
      <c r="B45" s="108"/>
      <c r="C45" s="108"/>
      <c r="D45" s="108"/>
      <c r="E45" s="107"/>
    </row>
    <row r="46" spans="1:8" s="58" customFormat="1" ht="15" customHeight="1" x14ac:dyDescent="0.25">
      <c r="A46" s="606" t="s">
        <v>516</v>
      </c>
      <c r="B46" s="606"/>
      <c r="C46" s="606"/>
      <c r="D46" s="606"/>
      <c r="E46" s="606"/>
      <c r="F46" s="606"/>
      <c r="G46" s="591"/>
      <c r="H46" s="591"/>
    </row>
    <row r="47" spans="1:8" ht="14.25" customHeight="1" thickBot="1" x14ac:dyDescent="0.3">
      <c r="E47" s="109"/>
    </row>
    <row r="48" spans="1:8" s="58" customFormat="1" x14ac:dyDescent="0.25">
      <c r="A48" s="607" t="s">
        <v>137</v>
      </c>
      <c r="B48" s="608"/>
      <c r="C48" s="609"/>
      <c r="D48" s="610"/>
      <c r="E48" s="607" t="s">
        <v>138</v>
      </c>
      <c r="F48" s="608"/>
      <c r="G48" s="611"/>
      <c r="H48" s="612"/>
    </row>
    <row r="49" spans="1:8" s="58" customFormat="1" thickBot="1" x14ac:dyDescent="0.25">
      <c r="A49" s="110" t="s">
        <v>96</v>
      </c>
      <c r="B49" s="62" t="s">
        <v>101</v>
      </c>
      <c r="C49" s="62" t="s">
        <v>202</v>
      </c>
      <c r="D49" s="62" t="s">
        <v>183</v>
      </c>
      <c r="E49" s="111" t="s">
        <v>96</v>
      </c>
      <c r="F49" s="62" t="s">
        <v>97</v>
      </c>
      <c r="G49" s="62" t="s">
        <v>202</v>
      </c>
      <c r="H49" s="62" t="s">
        <v>183</v>
      </c>
    </row>
    <row r="50" spans="1:8" s="58" customFormat="1" ht="12.75" x14ac:dyDescent="0.2">
      <c r="A50" s="64" t="s">
        <v>71</v>
      </c>
      <c r="B50" s="67">
        <v>104953</v>
      </c>
      <c r="C50" s="67">
        <v>115460</v>
      </c>
      <c r="D50" s="67">
        <v>112664</v>
      </c>
      <c r="E50" s="103" t="s">
        <v>151</v>
      </c>
      <c r="F50" s="65">
        <v>774458</v>
      </c>
      <c r="G50" s="68">
        <v>380137</v>
      </c>
      <c r="H50" s="68">
        <v>286632</v>
      </c>
    </row>
    <row r="51" spans="1:8" s="58" customFormat="1" x14ac:dyDescent="0.25">
      <c r="A51" s="74" t="s">
        <v>66</v>
      </c>
      <c r="B51" s="112"/>
      <c r="C51" s="112"/>
      <c r="D51" s="112"/>
      <c r="E51" s="105" t="s">
        <v>152</v>
      </c>
      <c r="F51" s="73">
        <v>170525</v>
      </c>
      <c r="G51" s="73">
        <v>155945</v>
      </c>
      <c r="H51" s="73">
        <v>152174</v>
      </c>
    </row>
    <row r="52" spans="1:8" s="58" customFormat="1" x14ac:dyDescent="0.25">
      <c r="A52" s="69" t="s">
        <v>34</v>
      </c>
      <c r="B52" s="78"/>
      <c r="C52" s="78"/>
      <c r="D52" s="78"/>
      <c r="E52" s="113" t="s">
        <v>153</v>
      </c>
      <c r="F52" s="73"/>
      <c r="G52" s="73">
        <v>414838</v>
      </c>
      <c r="H52" s="73">
        <v>414838</v>
      </c>
    </row>
    <row r="53" spans="1:8" x14ac:dyDescent="0.25">
      <c r="A53" s="74" t="s">
        <v>70</v>
      </c>
      <c r="B53" s="112">
        <v>104953</v>
      </c>
      <c r="C53" s="112">
        <v>115460</v>
      </c>
      <c r="D53" s="112">
        <v>112664</v>
      </c>
      <c r="E53" s="114" t="s">
        <v>33</v>
      </c>
      <c r="F53" s="70"/>
      <c r="G53" s="70"/>
      <c r="H53" s="70">
        <f>'4. melléklet'!O21</f>
        <v>0</v>
      </c>
    </row>
    <row r="54" spans="1:8" x14ac:dyDescent="0.25">
      <c r="A54" s="74" t="s">
        <v>49</v>
      </c>
      <c r="B54" s="112"/>
      <c r="C54" s="115"/>
      <c r="D54" s="115"/>
      <c r="E54" s="90" t="s">
        <v>34</v>
      </c>
      <c r="F54" s="70"/>
      <c r="G54" s="70"/>
      <c r="H54" s="70">
        <f>'4. melléklet'!O22</f>
        <v>0</v>
      </c>
    </row>
    <row r="55" spans="1:8" ht="27" x14ac:dyDescent="0.25">
      <c r="A55" s="76" t="s">
        <v>83</v>
      </c>
      <c r="B55" s="72">
        <f>SUM(B56:B57)</f>
        <v>0</v>
      </c>
      <c r="C55" s="72">
        <v>5881</v>
      </c>
      <c r="D55" s="72">
        <f>SUM(D56:D57)</f>
        <v>5735</v>
      </c>
      <c r="E55" s="90" t="s">
        <v>57</v>
      </c>
      <c r="F55" s="70"/>
      <c r="G55" s="70">
        <v>0</v>
      </c>
      <c r="H55" s="70">
        <v>0</v>
      </c>
    </row>
    <row r="56" spans="1:8" x14ac:dyDescent="0.25">
      <c r="A56" s="69" t="s">
        <v>106</v>
      </c>
      <c r="B56" s="78">
        <v>0</v>
      </c>
      <c r="C56" s="78">
        <v>5881</v>
      </c>
      <c r="D56" s="78">
        <v>5735</v>
      </c>
      <c r="E56" s="90" t="s">
        <v>132</v>
      </c>
      <c r="F56" s="70"/>
      <c r="G56" s="70"/>
      <c r="H56" s="70">
        <f>SUM(H57:H59)</f>
        <v>0</v>
      </c>
    </row>
    <row r="57" spans="1:8" x14ac:dyDescent="0.25">
      <c r="A57" s="69" t="s">
        <v>201</v>
      </c>
      <c r="B57" s="78"/>
      <c r="C57" s="78">
        <v>0</v>
      </c>
      <c r="D57" s="78">
        <f>'3. melléklet'!M47</f>
        <v>0</v>
      </c>
      <c r="E57" s="116" t="s">
        <v>58</v>
      </c>
      <c r="F57" s="117"/>
      <c r="G57" s="70"/>
      <c r="H57" s="70">
        <f>'4. melléklet'!O25</f>
        <v>0</v>
      </c>
    </row>
    <row r="58" spans="1:8" x14ac:dyDescent="0.25">
      <c r="A58" s="76" t="s">
        <v>87</v>
      </c>
      <c r="B58" s="72">
        <f>SUM(B59:B60)</f>
        <v>240</v>
      </c>
      <c r="C58" s="72">
        <v>441</v>
      </c>
      <c r="D58" s="72">
        <v>131</v>
      </c>
      <c r="E58" s="116" t="s">
        <v>59</v>
      </c>
      <c r="F58" s="117"/>
      <c r="G58" s="70"/>
      <c r="H58" s="70">
        <f>'4. melléklet'!O26</f>
        <v>0</v>
      </c>
    </row>
    <row r="59" spans="1:8" x14ac:dyDescent="0.25">
      <c r="A59" s="69" t="s">
        <v>50</v>
      </c>
      <c r="B59" s="112">
        <v>0</v>
      </c>
      <c r="C59" s="112">
        <v>0</v>
      </c>
      <c r="D59" s="112">
        <v>0</v>
      </c>
      <c r="E59" s="116" t="s">
        <v>60</v>
      </c>
      <c r="F59" s="117"/>
      <c r="G59" s="70"/>
      <c r="H59" s="70">
        <f>'4. melléklet'!O27</f>
        <v>0</v>
      </c>
    </row>
    <row r="60" spans="1:8" x14ac:dyDescent="0.25">
      <c r="A60" s="69" t="s">
        <v>51</v>
      </c>
      <c r="B60" s="112">
        <v>240</v>
      </c>
      <c r="C60" s="112">
        <v>441</v>
      </c>
      <c r="D60" s="112">
        <v>131</v>
      </c>
      <c r="E60" s="116"/>
      <c r="F60" s="117"/>
      <c r="G60" s="70"/>
      <c r="H60" s="70"/>
    </row>
    <row r="61" spans="1:8" x14ac:dyDescent="0.25">
      <c r="A61" s="92" t="s">
        <v>154</v>
      </c>
      <c r="B61" s="73">
        <f>SUM(B62:B63)</f>
        <v>0</v>
      </c>
      <c r="C61" s="73">
        <f>SUM(C62:C63)</f>
        <v>0</v>
      </c>
      <c r="D61" s="73">
        <f>SUM(D62:D63)</f>
        <v>0</v>
      </c>
      <c r="E61" s="116"/>
      <c r="F61" s="118"/>
      <c r="G61" s="70"/>
      <c r="H61" s="70"/>
    </row>
    <row r="62" spans="1:8" x14ac:dyDescent="0.25">
      <c r="A62" s="86" t="s">
        <v>47</v>
      </c>
      <c r="B62" s="70"/>
      <c r="C62" s="70"/>
      <c r="D62" s="70"/>
      <c r="E62" s="116"/>
      <c r="F62" s="118"/>
      <c r="G62" s="70"/>
      <c r="H62" s="70"/>
    </row>
    <row r="63" spans="1:8" ht="14.25" thickBot="1" x14ac:dyDescent="0.3">
      <c r="A63" s="119" t="s">
        <v>48</v>
      </c>
      <c r="B63" s="120"/>
      <c r="C63" s="120"/>
      <c r="D63" s="120"/>
      <c r="E63" s="121"/>
      <c r="F63" s="122"/>
      <c r="G63" s="97"/>
      <c r="H63" s="97"/>
    </row>
    <row r="64" spans="1:8" ht="14.25" thickBot="1" x14ac:dyDescent="0.3">
      <c r="A64" s="123" t="s">
        <v>144</v>
      </c>
      <c r="B64" s="106">
        <f>SUM(B50+B55+B58+B61)</f>
        <v>105193</v>
      </c>
      <c r="C64" s="106">
        <f>SUM(C50+C55+C58+C61)</f>
        <v>121782</v>
      </c>
      <c r="D64" s="106">
        <f>SUM(D50+D55+D58+D61)</f>
        <v>118530</v>
      </c>
      <c r="E64" s="100" t="s">
        <v>145</v>
      </c>
      <c r="F64" s="102">
        <f>SUM(F50+F51+F52)</f>
        <v>944983</v>
      </c>
      <c r="G64" s="102">
        <f>SUM(G50+G51+G52)</f>
        <v>950920</v>
      </c>
      <c r="H64" s="102">
        <f>SUM(H50+H51+H52)</f>
        <v>853644</v>
      </c>
    </row>
    <row r="65" spans="1:8" ht="14.25" thickBot="1" x14ac:dyDescent="0.3">
      <c r="A65" s="123" t="s">
        <v>146</v>
      </c>
      <c r="B65" s="101">
        <f>B64-F64</f>
        <v>-839790</v>
      </c>
      <c r="C65" s="101">
        <f>C64-G64</f>
        <v>-829138</v>
      </c>
      <c r="D65" s="101">
        <f>D64-H64</f>
        <v>-735114</v>
      </c>
      <c r="E65" s="100"/>
      <c r="F65" s="101"/>
      <c r="G65" s="104"/>
      <c r="H65" s="104"/>
    </row>
    <row r="66" spans="1:8" x14ac:dyDescent="0.25">
      <c r="A66" s="64" t="s">
        <v>39</v>
      </c>
      <c r="B66" s="67">
        <v>855763</v>
      </c>
      <c r="C66" s="67">
        <v>1042368</v>
      </c>
      <c r="D66" s="67">
        <f>SUM(D67)</f>
        <v>1042368</v>
      </c>
      <c r="E66" s="103" t="s">
        <v>315</v>
      </c>
      <c r="F66" s="329">
        <v>62607</v>
      </c>
      <c r="G66" s="75">
        <v>62607</v>
      </c>
      <c r="H66" s="75">
        <v>62607</v>
      </c>
    </row>
    <row r="67" spans="1:8" x14ac:dyDescent="0.25">
      <c r="A67" s="69" t="s">
        <v>136</v>
      </c>
      <c r="B67" s="78">
        <f>839790+15973</f>
        <v>855763</v>
      </c>
      <c r="C67" s="78">
        <f>829138+213230</f>
        <v>1042368</v>
      </c>
      <c r="D67" s="78">
        <v>1042368</v>
      </c>
      <c r="E67" s="105" t="s">
        <v>157</v>
      </c>
      <c r="F67" s="73"/>
      <c r="G67" s="73"/>
      <c r="H67" s="73"/>
    </row>
    <row r="68" spans="1:8" x14ac:dyDescent="0.25">
      <c r="A68" s="76" t="s">
        <v>41</v>
      </c>
      <c r="B68" s="72">
        <f>SUM(B69:B70)</f>
        <v>60000</v>
      </c>
      <c r="C68" s="72">
        <f>SUM(C69:C70)</f>
        <v>62607</v>
      </c>
      <c r="D68" s="72">
        <v>62606</v>
      </c>
      <c r="E68" s="105"/>
      <c r="F68" s="73"/>
      <c r="G68" s="70"/>
      <c r="H68" s="70"/>
    </row>
    <row r="69" spans="1:8" x14ac:dyDescent="0.25">
      <c r="A69" s="69" t="s">
        <v>507</v>
      </c>
      <c r="B69" s="78">
        <v>60000</v>
      </c>
      <c r="C69" s="78">
        <v>62607</v>
      </c>
      <c r="D69" s="78">
        <v>62606</v>
      </c>
      <c r="E69" s="105" t="s">
        <v>179</v>
      </c>
      <c r="F69" s="73"/>
      <c r="G69" s="73"/>
      <c r="H69" s="73">
        <f>'4. melléklet'!O30</f>
        <v>0</v>
      </c>
    </row>
    <row r="70" spans="1:8" ht="14.25" thickBot="1" x14ac:dyDescent="0.3">
      <c r="A70" s="330" t="s">
        <v>307</v>
      </c>
      <c r="B70" s="331"/>
      <c r="C70" s="331"/>
      <c r="D70" s="331"/>
      <c r="E70" s="332"/>
      <c r="F70" s="333"/>
      <c r="G70" s="97"/>
      <c r="H70" s="97"/>
    </row>
    <row r="71" spans="1:8" ht="30" customHeight="1" thickBot="1" x14ac:dyDescent="0.3">
      <c r="A71" s="100" t="s">
        <v>148</v>
      </c>
      <c r="B71" s="101">
        <f>SUM(B68,B66)</f>
        <v>915763</v>
      </c>
      <c r="C71" s="101">
        <f>SUM(C68,C66)</f>
        <v>1104975</v>
      </c>
      <c r="D71" s="101">
        <f>SUM(D68,D66)</f>
        <v>1104974</v>
      </c>
      <c r="E71" s="100" t="s">
        <v>149</v>
      </c>
      <c r="F71" s="101">
        <v>62607</v>
      </c>
      <c r="G71" s="101">
        <f>SUM(G66:G69)</f>
        <v>62607</v>
      </c>
      <c r="H71" s="101">
        <v>62607</v>
      </c>
    </row>
    <row r="72" spans="1:8" ht="14.25" thickBot="1" x14ac:dyDescent="0.3">
      <c r="A72" s="98" t="s">
        <v>150</v>
      </c>
      <c r="B72" s="124">
        <f>SUM(B64+B71)</f>
        <v>1020956</v>
      </c>
      <c r="C72" s="124">
        <f>SUM(C64+C71)</f>
        <v>1226757</v>
      </c>
      <c r="D72" s="124">
        <f>SUM(D64+D71)</f>
        <v>1223504</v>
      </c>
      <c r="E72" s="98" t="s">
        <v>150</v>
      </c>
      <c r="F72" s="99">
        <f>SUM(F64+F71)</f>
        <v>1007590</v>
      </c>
      <c r="G72" s="99">
        <f>SUM(G64+G71)</f>
        <v>1013527</v>
      </c>
      <c r="H72" s="99">
        <f>SUM(H64+H71)</f>
        <v>916251</v>
      </c>
    </row>
    <row r="73" spans="1:8" x14ac:dyDescent="0.25">
      <c r="A73" s="125"/>
      <c r="B73" s="126"/>
      <c r="C73" s="126"/>
      <c r="D73" s="126"/>
      <c r="E73" s="125"/>
      <c r="F73" s="126"/>
    </row>
    <row r="74" spans="1:8" x14ac:dyDescent="0.25">
      <c r="A74" s="127" t="s">
        <v>155</v>
      </c>
      <c r="B74" s="128">
        <f>SUM(B44,B72)</f>
        <v>1759272</v>
      </c>
      <c r="C74" s="128">
        <f>SUM(C44,C72)</f>
        <v>2087707</v>
      </c>
      <c r="D74" s="128">
        <f>SUM(D44,D72)</f>
        <v>2057801</v>
      </c>
      <c r="E74" s="127" t="s">
        <v>156</v>
      </c>
      <c r="F74" s="128">
        <f>SUM(F44,F72)</f>
        <v>1759272</v>
      </c>
      <c r="G74" s="128">
        <f>SUM(G44,G72)</f>
        <v>2087707</v>
      </c>
      <c r="H74" s="128">
        <f>SUM(H44,H72)</f>
        <v>1724777</v>
      </c>
    </row>
  </sheetData>
  <sheetProtection selectLockedCells="1" selectUnlockedCells="1"/>
  <mergeCells count="6">
    <mergeCell ref="A1:H1"/>
    <mergeCell ref="A46:H46"/>
    <mergeCell ref="A3:D3"/>
    <mergeCell ref="A48:D48"/>
    <mergeCell ref="E3:H3"/>
    <mergeCell ref="E48:H48"/>
  </mergeCells>
  <phoneticPr fontId="18" type="noConversion"/>
  <printOptions horizontalCentered="1"/>
  <pageMargins left="0.35433070866141736" right="0.35433070866141736" top="0.78740157480314965" bottom="0.62992125984251968" header="0.51181102362204722" footer="0.51181102362204722"/>
  <pageSetup paperSize="8" scale="73" firstPageNumber="0" orientation="landscape" r:id="rId1"/>
  <headerFooter alignWithMargins="0">
    <oddHeader xml:space="preserve">&amp;L2. melléklet a   önkormányzati rendelethez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AF118"/>
  <sheetViews>
    <sheetView workbookViewId="0">
      <selection activeCell="AI114" sqref="AI114"/>
    </sheetView>
  </sheetViews>
  <sheetFormatPr defaultRowHeight="17.25" x14ac:dyDescent="0.3"/>
  <cols>
    <col min="1" max="2" width="9.140625" style="2"/>
    <col min="3" max="3" width="9.140625" style="2" customWidth="1"/>
    <col min="4" max="4" width="5.7109375" style="2" customWidth="1"/>
    <col min="5" max="10" width="9.140625" style="2" hidden="1" customWidth="1"/>
    <col min="11" max="11" width="9.140625" style="2"/>
    <col min="12" max="12" width="1.140625" style="2" customWidth="1"/>
    <col min="13" max="14" width="9.140625" style="2" hidden="1" customWidth="1"/>
    <col min="15" max="15" width="9.140625" style="2"/>
    <col min="16" max="16" width="5.85546875" style="2" customWidth="1"/>
    <col min="17" max="20" width="9.140625" style="2" hidden="1" customWidth="1"/>
    <col min="21" max="21" width="9.140625" style="2"/>
    <col min="22" max="22" width="4.85546875" style="2" customWidth="1"/>
    <col min="23" max="26" width="9.140625" style="2" hidden="1" customWidth="1"/>
    <col min="27" max="27" width="9.140625" style="2"/>
    <col min="28" max="28" width="5.140625" style="2" customWidth="1"/>
    <col min="29" max="32" width="9.140625" style="2" hidden="1" customWidth="1"/>
    <col min="33" max="16384" width="9.140625" style="2"/>
  </cols>
  <sheetData>
    <row r="1" spans="1:32" x14ac:dyDescent="0.3">
      <c r="A1" s="1" t="s">
        <v>533</v>
      </c>
    </row>
    <row r="3" spans="1:32" x14ac:dyDescent="0.3">
      <c r="A3" s="746" t="s">
        <v>566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746"/>
      <c r="X3" s="746"/>
      <c r="Y3" s="746"/>
      <c r="Z3" s="746"/>
      <c r="AA3" s="746"/>
      <c r="AB3" s="746"/>
      <c r="AC3" s="746"/>
      <c r="AD3" s="746"/>
      <c r="AE3" s="746"/>
      <c r="AF3" s="746"/>
    </row>
    <row r="4" spans="1:32" ht="18" thickBot="1" x14ac:dyDescent="0.35">
      <c r="A4" s="760" t="s">
        <v>525</v>
      </c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R4" s="760"/>
      <c r="S4" s="760"/>
      <c r="T4" s="760"/>
      <c r="U4" s="760"/>
      <c r="V4" s="760"/>
      <c r="W4" s="760"/>
      <c r="X4" s="760"/>
      <c r="Y4" s="760"/>
      <c r="Z4" s="760"/>
      <c r="AA4" s="760"/>
      <c r="AB4" s="760"/>
      <c r="AC4" s="760"/>
      <c r="AD4" s="760"/>
      <c r="AE4" s="760"/>
      <c r="AF4" s="760"/>
    </row>
    <row r="5" spans="1:32" ht="18" thickBot="1" x14ac:dyDescent="0.35">
      <c r="A5" s="773" t="s">
        <v>96</v>
      </c>
      <c r="B5" s="774"/>
      <c r="C5" s="774"/>
      <c r="D5" s="774"/>
      <c r="E5" s="774"/>
      <c r="F5" s="774"/>
      <c r="G5" s="774"/>
      <c r="H5" s="774"/>
      <c r="I5" s="774"/>
      <c r="J5" s="774"/>
      <c r="K5" s="775" t="s">
        <v>331</v>
      </c>
      <c r="L5" s="775"/>
      <c r="M5" s="775"/>
      <c r="N5" s="775"/>
      <c r="O5" s="775" t="s">
        <v>332</v>
      </c>
      <c r="P5" s="775"/>
      <c r="Q5" s="775"/>
      <c r="R5" s="775"/>
      <c r="S5" s="775"/>
      <c r="T5" s="775"/>
      <c r="U5" s="775" t="s">
        <v>333</v>
      </c>
      <c r="V5" s="775"/>
      <c r="W5" s="775"/>
      <c r="X5" s="775"/>
      <c r="Y5" s="775"/>
      <c r="Z5" s="775"/>
      <c r="AA5" s="784" t="s">
        <v>334</v>
      </c>
      <c r="AB5" s="784"/>
      <c r="AC5" s="784"/>
      <c r="AD5" s="784"/>
      <c r="AE5" s="784"/>
      <c r="AF5" s="785"/>
    </row>
    <row r="6" spans="1:32" ht="18" thickTop="1" x14ac:dyDescent="0.3">
      <c r="A6" s="786" t="s">
        <v>526</v>
      </c>
      <c r="B6" s="772"/>
      <c r="C6" s="772"/>
      <c r="D6" s="772"/>
      <c r="E6" s="772"/>
      <c r="F6" s="772"/>
      <c r="G6" s="772"/>
      <c r="H6" s="772"/>
      <c r="I6" s="772"/>
      <c r="J6" s="772"/>
      <c r="K6" s="766" t="s">
        <v>527</v>
      </c>
      <c r="L6" s="766"/>
      <c r="M6" s="766"/>
      <c r="N6" s="766"/>
      <c r="O6" s="766" t="s">
        <v>528</v>
      </c>
      <c r="P6" s="766"/>
      <c r="Q6" s="766"/>
      <c r="R6" s="766"/>
      <c r="S6" s="766"/>
      <c r="T6" s="766"/>
      <c r="U6" s="766" t="s">
        <v>529</v>
      </c>
      <c r="V6" s="766"/>
      <c r="W6" s="766"/>
      <c r="X6" s="766"/>
      <c r="Y6" s="766"/>
      <c r="Z6" s="766"/>
      <c r="AA6" s="768" t="s">
        <v>530</v>
      </c>
      <c r="AB6" s="768"/>
      <c r="AC6" s="768"/>
      <c r="AD6" s="768"/>
      <c r="AE6" s="768"/>
      <c r="AF6" s="787"/>
    </row>
    <row r="7" spans="1:32" ht="18" thickBot="1" x14ac:dyDescent="0.35">
      <c r="A7" s="776" t="s">
        <v>335</v>
      </c>
      <c r="B7" s="753"/>
      <c r="C7" s="753"/>
      <c r="D7" s="753"/>
      <c r="E7" s="753"/>
      <c r="F7" s="753"/>
      <c r="G7" s="753"/>
      <c r="H7" s="753"/>
      <c r="I7" s="753"/>
      <c r="J7" s="753"/>
      <c r="K7" s="754" t="s">
        <v>336</v>
      </c>
      <c r="L7" s="754"/>
      <c r="M7" s="754"/>
      <c r="N7" s="754"/>
      <c r="O7" s="758" t="s">
        <v>336</v>
      </c>
      <c r="P7" s="758"/>
      <c r="Q7" s="758"/>
      <c r="R7" s="758"/>
      <c r="S7" s="758"/>
      <c r="T7" s="758"/>
      <c r="U7" s="758" t="s">
        <v>336</v>
      </c>
      <c r="V7" s="758"/>
      <c r="W7" s="758"/>
      <c r="X7" s="758"/>
      <c r="Y7" s="758"/>
      <c r="Z7" s="758"/>
      <c r="AA7" s="756" t="s">
        <v>336</v>
      </c>
      <c r="AB7" s="756"/>
      <c r="AC7" s="756"/>
      <c r="AD7" s="756"/>
      <c r="AE7" s="756"/>
      <c r="AF7" s="777"/>
    </row>
    <row r="8" spans="1:32" ht="58.5" customHeight="1" thickTop="1" thickBot="1" x14ac:dyDescent="0.35">
      <c r="A8" s="776" t="s">
        <v>337</v>
      </c>
      <c r="B8" s="753"/>
      <c r="C8" s="753"/>
      <c r="D8" s="753"/>
      <c r="E8" s="753"/>
      <c r="F8" s="753"/>
      <c r="G8" s="753"/>
      <c r="H8" s="753"/>
      <c r="I8" s="753"/>
      <c r="J8" s="753"/>
      <c r="K8" s="754" t="s">
        <v>338</v>
      </c>
      <c r="L8" s="754"/>
      <c r="M8" s="754"/>
      <c r="N8" s="754"/>
      <c r="O8" s="755">
        <v>576685</v>
      </c>
      <c r="P8" s="755"/>
      <c r="Q8" s="755"/>
      <c r="R8" s="755"/>
      <c r="S8" s="755"/>
      <c r="T8" s="755"/>
      <c r="U8" s="755">
        <v>530407</v>
      </c>
      <c r="V8" s="755"/>
      <c r="W8" s="755"/>
      <c r="X8" s="755"/>
      <c r="Y8" s="755"/>
      <c r="Z8" s="755"/>
      <c r="AA8" s="757">
        <v>91.98</v>
      </c>
      <c r="AB8" s="756"/>
      <c r="AC8" s="756"/>
      <c r="AD8" s="756"/>
      <c r="AE8" s="756"/>
      <c r="AF8" s="777"/>
    </row>
    <row r="9" spans="1:32" ht="18.75" thickTop="1" thickBot="1" x14ac:dyDescent="0.35">
      <c r="A9" s="776" t="s">
        <v>339</v>
      </c>
      <c r="B9" s="753"/>
      <c r="C9" s="753"/>
      <c r="D9" s="753"/>
      <c r="E9" s="753"/>
      <c r="F9" s="753"/>
      <c r="G9" s="753"/>
      <c r="H9" s="753"/>
      <c r="I9" s="753"/>
      <c r="J9" s="753"/>
      <c r="K9" s="754" t="s">
        <v>340</v>
      </c>
      <c r="L9" s="754"/>
      <c r="M9" s="754"/>
      <c r="N9" s="754"/>
      <c r="O9" s="755" t="s">
        <v>531</v>
      </c>
      <c r="P9" s="755"/>
      <c r="Q9" s="755"/>
      <c r="R9" s="755"/>
      <c r="S9" s="755"/>
      <c r="T9" s="755"/>
      <c r="U9" s="755" t="s">
        <v>531</v>
      </c>
      <c r="V9" s="755"/>
      <c r="W9" s="755"/>
      <c r="X9" s="755"/>
      <c r="Y9" s="755"/>
      <c r="Z9" s="755"/>
      <c r="AA9" s="756" t="s">
        <v>531</v>
      </c>
      <c r="AB9" s="756"/>
      <c r="AC9" s="756"/>
      <c r="AD9" s="756"/>
      <c r="AE9" s="756"/>
      <c r="AF9" s="777"/>
    </row>
    <row r="10" spans="1:32" ht="18.75" thickTop="1" thickBot="1" x14ac:dyDescent="0.35">
      <c r="A10" s="776" t="s">
        <v>341</v>
      </c>
      <c r="B10" s="753"/>
      <c r="C10" s="753"/>
      <c r="D10" s="753"/>
      <c r="E10" s="753"/>
      <c r="F10" s="753"/>
      <c r="G10" s="753"/>
      <c r="H10" s="753"/>
      <c r="I10" s="753"/>
      <c r="J10" s="753"/>
      <c r="K10" s="754" t="s">
        <v>342</v>
      </c>
      <c r="L10" s="754"/>
      <c r="M10" s="754"/>
      <c r="N10" s="754"/>
      <c r="O10" s="755" t="s">
        <v>531</v>
      </c>
      <c r="P10" s="755"/>
      <c r="Q10" s="755"/>
      <c r="R10" s="755"/>
      <c r="S10" s="755"/>
      <c r="T10" s="755"/>
      <c r="U10" s="755" t="s">
        <v>531</v>
      </c>
      <c r="V10" s="755"/>
      <c r="W10" s="755"/>
      <c r="X10" s="755"/>
      <c r="Y10" s="755"/>
      <c r="Z10" s="755"/>
      <c r="AA10" s="756" t="s">
        <v>531</v>
      </c>
      <c r="AB10" s="756"/>
      <c r="AC10" s="756"/>
      <c r="AD10" s="756"/>
      <c r="AE10" s="756"/>
      <c r="AF10" s="777"/>
    </row>
    <row r="11" spans="1:32" ht="36" customHeight="1" thickTop="1" thickBot="1" x14ac:dyDescent="0.35">
      <c r="A11" s="776" t="s">
        <v>343</v>
      </c>
      <c r="B11" s="753"/>
      <c r="C11" s="753"/>
      <c r="D11" s="753"/>
      <c r="E11" s="753"/>
      <c r="F11" s="753"/>
      <c r="G11" s="753"/>
      <c r="H11" s="753"/>
      <c r="I11" s="753"/>
      <c r="J11" s="753"/>
      <c r="K11" s="754" t="s">
        <v>344</v>
      </c>
      <c r="L11" s="754"/>
      <c r="M11" s="754"/>
      <c r="N11" s="754"/>
      <c r="O11" s="755" t="s">
        <v>531</v>
      </c>
      <c r="P11" s="755"/>
      <c r="Q11" s="755"/>
      <c r="R11" s="755"/>
      <c r="S11" s="755"/>
      <c r="T11" s="755"/>
      <c r="U11" s="755" t="s">
        <v>531</v>
      </c>
      <c r="V11" s="755"/>
      <c r="W11" s="755"/>
      <c r="X11" s="755"/>
      <c r="Y11" s="755"/>
      <c r="Z11" s="755"/>
      <c r="AA11" s="756" t="s">
        <v>531</v>
      </c>
      <c r="AB11" s="756"/>
      <c r="AC11" s="756"/>
      <c r="AD11" s="756"/>
      <c r="AE11" s="756"/>
      <c r="AF11" s="777"/>
    </row>
    <row r="12" spans="1:32" ht="59.25" customHeight="1" thickTop="1" thickBot="1" x14ac:dyDescent="0.35">
      <c r="A12" s="776" t="s">
        <v>345</v>
      </c>
      <c r="B12" s="753"/>
      <c r="C12" s="753"/>
      <c r="D12" s="753"/>
      <c r="E12" s="753"/>
      <c r="F12" s="753"/>
      <c r="G12" s="753"/>
      <c r="H12" s="753"/>
      <c r="I12" s="753"/>
      <c r="J12" s="753"/>
      <c r="K12" s="754" t="s">
        <v>346</v>
      </c>
      <c r="L12" s="754"/>
      <c r="M12" s="754"/>
      <c r="N12" s="754"/>
      <c r="O12" s="755" t="s">
        <v>531</v>
      </c>
      <c r="P12" s="755"/>
      <c r="Q12" s="755"/>
      <c r="R12" s="755"/>
      <c r="S12" s="755"/>
      <c r="T12" s="755"/>
      <c r="U12" s="755" t="s">
        <v>531</v>
      </c>
      <c r="V12" s="755"/>
      <c r="W12" s="755"/>
      <c r="X12" s="755"/>
      <c r="Y12" s="755"/>
      <c r="Z12" s="755"/>
      <c r="AA12" s="756" t="s">
        <v>531</v>
      </c>
      <c r="AB12" s="756"/>
      <c r="AC12" s="756"/>
      <c r="AD12" s="756"/>
      <c r="AE12" s="756"/>
      <c r="AF12" s="777"/>
    </row>
    <row r="13" spans="1:32" ht="42.75" customHeight="1" thickTop="1" thickBot="1" x14ac:dyDescent="0.35">
      <c r="A13" s="776" t="s">
        <v>347</v>
      </c>
      <c r="B13" s="753"/>
      <c r="C13" s="753"/>
      <c r="D13" s="753"/>
      <c r="E13" s="753"/>
      <c r="F13" s="753"/>
      <c r="G13" s="753"/>
      <c r="H13" s="753"/>
      <c r="I13" s="753"/>
      <c r="J13" s="753"/>
      <c r="K13" s="754" t="s">
        <v>348</v>
      </c>
      <c r="L13" s="754"/>
      <c r="M13" s="754"/>
      <c r="N13" s="754"/>
      <c r="O13" s="755" t="s">
        <v>531</v>
      </c>
      <c r="P13" s="755"/>
      <c r="Q13" s="755"/>
      <c r="R13" s="755"/>
      <c r="S13" s="755"/>
      <c r="T13" s="755"/>
      <c r="U13" s="755" t="s">
        <v>531</v>
      </c>
      <c r="V13" s="755"/>
      <c r="W13" s="755"/>
      <c r="X13" s="755"/>
      <c r="Y13" s="755"/>
      <c r="Z13" s="755"/>
      <c r="AA13" s="756" t="s">
        <v>531</v>
      </c>
      <c r="AB13" s="756"/>
      <c r="AC13" s="756"/>
      <c r="AD13" s="756"/>
      <c r="AE13" s="756"/>
      <c r="AF13" s="777"/>
    </row>
    <row r="14" spans="1:32" ht="18.75" thickTop="1" thickBot="1" x14ac:dyDescent="0.35">
      <c r="A14" s="776" t="s">
        <v>349</v>
      </c>
      <c r="B14" s="753"/>
      <c r="C14" s="753"/>
      <c r="D14" s="753"/>
      <c r="E14" s="753"/>
      <c r="F14" s="753"/>
      <c r="G14" s="753"/>
      <c r="H14" s="753"/>
      <c r="I14" s="753"/>
      <c r="J14" s="753"/>
      <c r="K14" s="754" t="s">
        <v>350</v>
      </c>
      <c r="L14" s="754"/>
      <c r="M14" s="754"/>
      <c r="N14" s="754"/>
      <c r="O14" s="755" t="s">
        <v>531</v>
      </c>
      <c r="P14" s="755"/>
      <c r="Q14" s="755"/>
      <c r="R14" s="755"/>
      <c r="S14" s="755"/>
      <c r="T14" s="755"/>
      <c r="U14" s="755" t="s">
        <v>531</v>
      </c>
      <c r="V14" s="755"/>
      <c r="W14" s="755"/>
      <c r="X14" s="755"/>
      <c r="Y14" s="755"/>
      <c r="Z14" s="755"/>
      <c r="AA14" s="756" t="s">
        <v>531</v>
      </c>
      <c r="AB14" s="756"/>
      <c r="AC14" s="756"/>
      <c r="AD14" s="756"/>
      <c r="AE14" s="756"/>
      <c r="AF14" s="777"/>
    </row>
    <row r="15" spans="1:32" ht="18.75" thickTop="1" thickBot="1" x14ac:dyDescent="0.35">
      <c r="A15" s="776" t="s">
        <v>351</v>
      </c>
      <c r="B15" s="753"/>
      <c r="C15" s="753"/>
      <c r="D15" s="753"/>
      <c r="E15" s="753"/>
      <c r="F15" s="753"/>
      <c r="G15" s="753"/>
      <c r="H15" s="753"/>
      <c r="I15" s="753"/>
      <c r="J15" s="753"/>
      <c r="K15" s="754" t="s">
        <v>352</v>
      </c>
      <c r="L15" s="754"/>
      <c r="M15" s="754"/>
      <c r="N15" s="754"/>
      <c r="O15" s="755" t="s">
        <v>531</v>
      </c>
      <c r="P15" s="755"/>
      <c r="Q15" s="755"/>
      <c r="R15" s="755"/>
      <c r="S15" s="755"/>
      <c r="T15" s="755"/>
      <c r="U15" s="755" t="s">
        <v>531</v>
      </c>
      <c r="V15" s="755"/>
      <c r="W15" s="755"/>
      <c r="X15" s="755"/>
      <c r="Y15" s="755"/>
      <c r="Z15" s="755"/>
      <c r="AA15" s="756" t="s">
        <v>531</v>
      </c>
      <c r="AB15" s="756"/>
      <c r="AC15" s="756"/>
      <c r="AD15" s="756"/>
      <c r="AE15" s="756"/>
      <c r="AF15" s="777"/>
    </row>
    <row r="16" spans="1:32" ht="35.25" customHeight="1" thickTop="1" thickBot="1" x14ac:dyDescent="0.35">
      <c r="A16" s="776" t="s">
        <v>343</v>
      </c>
      <c r="B16" s="753"/>
      <c r="C16" s="753"/>
      <c r="D16" s="753"/>
      <c r="E16" s="753"/>
      <c r="F16" s="753"/>
      <c r="G16" s="753"/>
      <c r="H16" s="753"/>
      <c r="I16" s="753"/>
      <c r="J16" s="753"/>
      <c r="K16" s="754" t="s">
        <v>353</v>
      </c>
      <c r="L16" s="754"/>
      <c r="M16" s="754"/>
      <c r="N16" s="754"/>
      <c r="O16" s="755" t="s">
        <v>531</v>
      </c>
      <c r="P16" s="755"/>
      <c r="Q16" s="755"/>
      <c r="R16" s="755"/>
      <c r="S16" s="755"/>
      <c r="T16" s="755"/>
      <c r="U16" s="755" t="s">
        <v>531</v>
      </c>
      <c r="V16" s="755"/>
      <c r="W16" s="755"/>
      <c r="X16" s="755"/>
      <c r="Y16" s="755"/>
      <c r="Z16" s="755"/>
      <c r="AA16" s="756" t="s">
        <v>531</v>
      </c>
      <c r="AB16" s="756"/>
      <c r="AC16" s="756"/>
      <c r="AD16" s="756"/>
      <c r="AE16" s="756"/>
      <c r="AF16" s="777"/>
    </row>
    <row r="17" spans="1:32" ht="52.5" customHeight="1" thickTop="1" thickBot="1" x14ac:dyDescent="0.35">
      <c r="A17" s="776" t="s">
        <v>345</v>
      </c>
      <c r="B17" s="753"/>
      <c r="C17" s="753"/>
      <c r="D17" s="753"/>
      <c r="E17" s="753"/>
      <c r="F17" s="753"/>
      <c r="G17" s="753"/>
      <c r="H17" s="753"/>
      <c r="I17" s="753"/>
      <c r="J17" s="753"/>
      <c r="K17" s="754" t="s">
        <v>354</v>
      </c>
      <c r="L17" s="754"/>
      <c r="M17" s="754"/>
      <c r="N17" s="754"/>
      <c r="O17" s="755" t="s">
        <v>531</v>
      </c>
      <c r="P17" s="755"/>
      <c r="Q17" s="755"/>
      <c r="R17" s="755"/>
      <c r="S17" s="755"/>
      <c r="T17" s="755"/>
      <c r="U17" s="755" t="s">
        <v>531</v>
      </c>
      <c r="V17" s="755"/>
      <c r="W17" s="755"/>
      <c r="X17" s="755"/>
      <c r="Y17" s="755"/>
      <c r="Z17" s="755"/>
      <c r="AA17" s="756" t="s">
        <v>531</v>
      </c>
      <c r="AB17" s="756"/>
      <c r="AC17" s="756"/>
      <c r="AD17" s="756"/>
      <c r="AE17" s="756"/>
      <c r="AF17" s="777"/>
    </row>
    <row r="18" spans="1:32" ht="33" customHeight="1" thickTop="1" thickBot="1" x14ac:dyDescent="0.35">
      <c r="A18" s="776" t="s">
        <v>347</v>
      </c>
      <c r="B18" s="753"/>
      <c r="C18" s="753"/>
      <c r="D18" s="753"/>
      <c r="E18" s="753"/>
      <c r="F18" s="753"/>
      <c r="G18" s="753"/>
      <c r="H18" s="753"/>
      <c r="I18" s="753"/>
      <c r="J18" s="753"/>
      <c r="K18" s="754" t="s">
        <v>355</v>
      </c>
      <c r="L18" s="754"/>
      <c r="M18" s="754"/>
      <c r="N18" s="754"/>
      <c r="O18" s="755" t="s">
        <v>531</v>
      </c>
      <c r="P18" s="755"/>
      <c r="Q18" s="755"/>
      <c r="R18" s="755"/>
      <c r="S18" s="755"/>
      <c r="T18" s="755"/>
      <c r="U18" s="755" t="s">
        <v>531</v>
      </c>
      <c r="V18" s="755"/>
      <c r="W18" s="755"/>
      <c r="X18" s="755"/>
      <c r="Y18" s="755"/>
      <c r="Z18" s="755"/>
      <c r="AA18" s="756" t="s">
        <v>531</v>
      </c>
      <c r="AB18" s="756"/>
      <c r="AC18" s="756"/>
      <c r="AD18" s="756"/>
      <c r="AE18" s="756"/>
      <c r="AF18" s="777"/>
    </row>
    <row r="19" spans="1:32" ht="18.75" thickTop="1" thickBot="1" x14ac:dyDescent="0.35">
      <c r="A19" s="776" t="s">
        <v>349</v>
      </c>
      <c r="B19" s="753"/>
      <c r="C19" s="753"/>
      <c r="D19" s="753"/>
      <c r="E19" s="753"/>
      <c r="F19" s="753"/>
      <c r="G19" s="753"/>
      <c r="H19" s="753"/>
      <c r="I19" s="753"/>
      <c r="J19" s="753"/>
      <c r="K19" s="754" t="s">
        <v>356</v>
      </c>
      <c r="L19" s="754"/>
      <c r="M19" s="754"/>
      <c r="N19" s="754"/>
      <c r="O19" s="755" t="s">
        <v>531</v>
      </c>
      <c r="P19" s="755"/>
      <c r="Q19" s="755"/>
      <c r="R19" s="755"/>
      <c r="S19" s="755"/>
      <c r="T19" s="755"/>
      <c r="U19" s="755" t="s">
        <v>531</v>
      </c>
      <c r="V19" s="755"/>
      <c r="W19" s="755"/>
      <c r="X19" s="755"/>
      <c r="Y19" s="755"/>
      <c r="Z19" s="755"/>
      <c r="AA19" s="756" t="s">
        <v>531</v>
      </c>
      <c r="AB19" s="756"/>
      <c r="AC19" s="756"/>
      <c r="AD19" s="756"/>
      <c r="AE19" s="756"/>
      <c r="AF19" s="777"/>
    </row>
    <row r="20" spans="1:32" ht="38.25" customHeight="1" thickTop="1" thickBot="1" x14ac:dyDescent="0.35">
      <c r="A20" s="776" t="s">
        <v>357</v>
      </c>
      <c r="B20" s="753"/>
      <c r="C20" s="753"/>
      <c r="D20" s="753"/>
      <c r="E20" s="753"/>
      <c r="F20" s="753"/>
      <c r="G20" s="753"/>
      <c r="H20" s="753"/>
      <c r="I20" s="753"/>
      <c r="J20" s="753"/>
      <c r="K20" s="754" t="s">
        <v>358</v>
      </c>
      <c r="L20" s="754"/>
      <c r="M20" s="754"/>
      <c r="N20" s="754"/>
      <c r="O20" s="755" t="s">
        <v>531</v>
      </c>
      <c r="P20" s="755"/>
      <c r="Q20" s="755"/>
      <c r="R20" s="755"/>
      <c r="S20" s="755"/>
      <c r="T20" s="755"/>
      <c r="U20" s="755" t="s">
        <v>531</v>
      </c>
      <c r="V20" s="755"/>
      <c r="W20" s="755"/>
      <c r="X20" s="755"/>
      <c r="Y20" s="755"/>
      <c r="Z20" s="755"/>
      <c r="AA20" s="756" t="s">
        <v>531</v>
      </c>
      <c r="AB20" s="756"/>
      <c r="AC20" s="756"/>
      <c r="AD20" s="756"/>
      <c r="AE20" s="756"/>
      <c r="AF20" s="777"/>
    </row>
    <row r="21" spans="1:32" ht="36" customHeight="1" thickTop="1" thickBot="1" x14ac:dyDescent="0.35">
      <c r="A21" s="776" t="s">
        <v>343</v>
      </c>
      <c r="B21" s="753"/>
      <c r="C21" s="753"/>
      <c r="D21" s="753"/>
      <c r="E21" s="753"/>
      <c r="F21" s="753"/>
      <c r="G21" s="753"/>
      <c r="H21" s="753"/>
      <c r="I21" s="753"/>
      <c r="J21" s="753"/>
      <c r="K21" s="754" t="s">
        <v>359</v>
      </c>
      <c r="L21" s="754"/>
      <c r="M21" s="754"/>
      <c r="N21" s="754"/>
      <c r="O21" s="755" t="s">
        <v>531</v>
      </c>
      <c r="P21" s="755"/>
      <c r="Q21" s="755"/>
      <c r="R21" s="755"/>
      <c r="S21" s="755"/>
      <c r="T21" s="755"/>
      <c r="U21" s="755" t="s">
        <v>531</v>
      </c>
      <c r="V21" s="755"/>
      <c r="W21" s="755"/>
      <c r="X21" s="755"/>
      <c r="Y21" s="755"/>
      <c r="Z21" s="755"/>
      <c r="AA21" s="756" t="s">
        <v>531</v>
      </c>
      <c r="AB21" s="756"/>
      <c r="AC21" s="756"/>
      <c r="AD21" s="756"/>
      <c r="AE21" s="756"/>
      <c r="AF21" s="777"/>
    </row>
    <row r="22" spans="1:32" ht="51" customHeight="1" thickTop="1" thickBot="1" x14ac:dyDescent="0.35">
      <c r="A22" s="776" t="s">
        <v>345</v>
      </c>
      <c r="B22" s="753"/>
      <c r="C22" s="753"/>
      <c r="D22" s="753"/>
      <c r="E22" s="753"/>
      <c r="F22" s="753"/>
      <c r="G22" s="753"/>
      <c r="H22" s="753"/>
      <c r="I22" s="753"/>
      <c r="J22" s="753"/>
      <c r="K22" s="754" t="s">
        <v>360</v>
      </c>
      <c r="L22" s="754"/>
      <c r="M22" s="754"/>
      <c r="N22" s="754"/>
      <c r="O22" s="755" t="s">
        <v>531</v>
      </c>
      <c r="P22" s="755"/>
      <c r="Q22" s="755"/>
      <c r="R22" s="755"/>
      <c r="S22" s="755"/>
      <c r="T22" s="755"/>
      <c r="U22" s="755" t="s">
        <v>531</v>
      </c>
      <c r="V22" s="755"/>
      <c r="W22" s="755"/>
      <c r="X22" s="755"/>
      <c r="Y22" s="755"/>
      <c r="Z22" s="755"/>
      <c r="AA22" s="756" t="s">
        <v>531</v>
      </c>
      <c r="AB22" s="756"/>
      <c r="AC22" s="756"/>
      <c r="AD22" s="756"/>
      <c r="AE22" s="756"/>
      <c r="AF22" s="777"/>
    </row>
    <row r="23" spans="1:32" ht="33" customHeight="1" thickTop="1" thickBot="1" x14ac:dyDescent="0.35">
      <c r="A23" s="776" t="s">
        <v>347</v>
      </c>
      <c r="B23" s="753"/>
      <c r="C23" s="753"/>
      <c r="D23" s="753"/>
      <c r="E23" s="753"/>
      <c r="F23" s="753"/>
      <c r="G23" s="753"/>
      <c r="H23" s="753"/>
      <c r="I23" s="753"/>
      <c r="J23" s="753"/>
      <c r="K23" s="754" t="s">
        <v>361</v>
      </c>
      <c r="L23" s="754"/>
      <c r="M23" s="754"/>
      <c r="N23" s="754"/>
      <c r="O23" s="755" t="s">
        <v>531</v>
      </c>
      <c r="P23" s="755"/>
      <c r="Q23" s="755"/>
      <c r="R23" s="755"/>
      <c r="S23" s="755"/>
      <c r="T23" s="755"/>
      <c r="U23" s="755" t="s">
        <v>531</v>
      </c>
      <c r="V23" s="755"/>
      <c r="W23" s="755"/>
      <c r="X23" s="755"/>
      <c r="Y23" s="755"/>
      <c r="Z23" s="755"/>
      <c r="AA23" s="756" t="s">
        <v>531</v>
      </c>
      <c r="AB23" s="756"/>
      <c r="AC23" s="756"/>
      <c r="AD23" s="756"/>
      <c r="AE23" s="756"/>
      <c r="AF23" s="777"/>
    </row>
    <row r="24" spans="1:32" ht="18.75" thickTop="1" thickBot="1" x14ac:dyDescent="0.35">
      <c r="A24" s="776" t="s">
        <v>349</v>
      </c>
      <c r="B24" s="753"/>
      <c r="C24" s="753"/>
      <c r="D24" s="753"/>
      <c r="E24" s="753"/>
      <c r="F24" s="753"/>
      <c r="G24" s="753"/>
      <c r="H24" s="753"/>
      <c r="I24" s="753"/>
      <c r="J24" s="753"/>
      <c r="K24" s="754" t="s">
        <v>362</v>
      </c>
      <c r="L24" s="754"/>
      <c r="M24" s="754"/>
      <c r="N24" s="754"/>
      <c r="O24" s="755" t="s">
        <v>531</v>
      </c>
      <c r="P24" s="755"/>
      <c r="Q24" s="755"/>
      <c r="R24" s="755"/>
      <c r="S24" s="755"/>
      <c r="T24" s="755"/>
      <c r="U24" s="755" t="s">
        <v>531</v>
      </c>
      <c r="V24" s="755"/>
      <c r="W24" s="755"/>
      <c r="X24" s="755"/>
      <c r="Y24" s="755"/>
      <c r="Z24" s="755"/>
      <c r="AA24" s="756" t="s">
        <v>531</v>
      </c>
      <c r="AB24" s="756"/>
      <c r="AC24" s="756"/>
      <c r="AD24" s="756"/>
      <c r="AE24" s="756"/>
      <c r="AF24" s="777"/>
    </row>
    <row r="25" spans="1:32" ht="18.75" thickTop="1" thickBot="1" x14ac:dyDescent="0.35">
      <c r="A25" s="776" t="s">
        <v>363</v>
      </c>
      <c r="B25" s="753"/>
      <c r="C25" s="753"/>
      <c r="D25" s="753"/>
      <c r="E25" s="753"/>
      <c r="F25" s="753"/>
      <c r="G25" s="753"/>
      <c r="H25" s="753"/>
      <c r="I25" s="753"/>
      <c r="J25" s="753"/>
      <c r="K25" s="754" t="s">
        <v>364</v>
      </c>
      <c r="L25" s="754"/>
      <c r="M25" s="754"/>
      <c r="N25" s="754"/>
      <c r="O25" s="755">
        <v>576685</v>
      </c>
      <c r="P25" s="755"/>
      <c r="Q25" s="755"/>
      <c r="R25" s="755"/>
      <c r="S25" s="755"/>
      <c r="T25" s="755"/>
      <c r="U25" s="755">
        <v>530407</v>
      </c>
      <c r="V25" s="755"/>
      <c r="W25" s="755"/>
      <c r="X25" s="755"/>
      <c r="Y25" s="755"/>
      <c r="Z25" s="755"/>
      <c r="AA25" s="757">
        <v>91.98</v>
      </c>
      <c r="AB25" s="756"/>
      <c r="AC25" s="756"/>
      <c r="AD25" s="756"/>
      <c r="AE25" s="756"/>
      <c r="AF25" s="777"/>
    </row>
    <row r="26" spans="1:32" ht="31.5" customHeight="1" thickTop="1" thickBot="1" x14ac:dyDescent="0.35">
      <c r="A26" s="776" t="s">
        <v>365</v>
      </c>
      <c r="B26" s="753"/>
      <c r="C26" s="753"/>
      <c r="D26" s="753"/>
      <c r="E26" s="753"/>
      <c r="F26" s="753"/>
      <c r="G26" s="753"/>
      <c r="H26" s="753"/>
      <c r="I26" s="753"/>
      <c r="J26" s="753"/>
      <c r="K26" s="754" t="s">
        <v>366</v>
      </c>
      <c r="L26" s="754"/>
      <c r="M26" s="754"/>
      <c r="N26" s="754"/>
      <c r="O26" s="755">
        <v>357015</v>
      </c>
      <c r="P26" s="755"/>
      <c r="Q26" s="755"/>
      <c r="R26" s="755"/>
      <c r="S26" s="755"/>
      <c r="T26" s="755"/>
      <c r="U26" s="755">
        <v>345219</v>
      </c>
      <c r="V26" s="755"/>
      <c r="W26" s="755"/>
      <c r="X26" s="755"/>
      <c r="Y26" s="755"/>
      <c r="Z26" s="755"/>
      <c r="AA26" s="757">
        <v>96.7</v>
      </c>
      <c r="AB26" s="756"/>
      <c r="AC26" s="756"/>
      <c r="AD26" s="756"/>
      <c r="AE26" s="756"/>
      <c r="AF26" s="777"/>
    </row>
    <row r="27" spans="1:32" ht="35.25" customHeight="1" thickTop="1" thickBot="1" x14ac:dyDescent="0.35">
      <c r="A27" s="776" t="s">
        <v>343</v>
      </c>
      <c r="B27" s="753"/>
      <c r="C27" s="753"/>
      <c r="D27" s="753"/>
      <c r="E27" s="753"/>
      <c r="F27" s="753"/>
      <c r="G27" s="753"/>
      <c r="H27" s="753"/>
      <c r="I27" s="753"/>
      <c r="J27" s="753"/>
      <c r="K27" s="754" t="s">
        <v>367</v>
      </c>
      <c r="L27" s="754"/>
      <c r="M27" s="754"/>
      <c r="N27" s="754"/>
      <c r="O27" s="755" t="s">
        <v>531</v>
      </c>
      <c r="P27" s="755"/>
      <c r="Q27" s="755"/>
      <c r="R27" s="755"/>
      <c r="S27" s="755"/>
      <c r="T27" s="755"/>
      <c r="U27" s="755" t="s">
        <v>531</v>
      </c>
      <c r="V27" s="755"/>
      <c r="W27" s="755"/>
      <c r="X27" s="755"/>
      <c r="Y27" s="755"/>
      <c r="Z27" s="755"/>
      <c r="AA27" s="756" t="s">
        <v>531</v>
      </c>
      <c r="AB27" s="756"/>
      <c r="AC27" s="756"/>
      <c r="AD27" s="756"/>
      <c r="AE27" s="756"/>
      <c r="AF27" s="777"/>
    </row>
    <row r="28" spans="1:32" ht="57.75" customHeight="1" thickTop="1" thickBot="1" x14ac:dyDescent="0.35">
      <c r="A28" s="776" t="s">
        <v>345</v>
      </c>
      <c r="B28" s="753"/>
      <c r="C28" s="753"/>
      <c r="D28" s="753"/>
      <c r="E28" s="753"/>
      <c r="F28" s="753"/>
      <c r="G28" s="753"/>
      <c r="H28" s="753"/>
      <c r="I28" s="753"/>
      <c r="J28" s="753"/>
      <c r="K28" s="754" t="s">
        <v>368</v>
      </c>
      <c r="L28" s="754"/>
      <c r="M28" s="754"/>
      <c r="N28" s="754"/>
      <c r="O28" s="755" t="s">
        <v>531</v>
      </c>
      <c r="P28" s="755"/>
      <c r="Q28" s="755"/>
      <c r="R28" s="755"/>
      <c r="S28" s="755"/>
      <c r="T28" s="755"/>
      <c r="U28" s="755" t="s">
        <v>531</v>
      </c>
      <c r="V28" s="755"/>
      <c r="W28" s="755"/>
      <c r="X28" s="755"/>
      <c r="Y28" s="755"/>
      <c r="Z28" s="755"/>
      <c r="AA28" s="756" t="s">
        <v>531</v>
      </c>
      <c r="AB28" s="756"/>
      <c r="AC28" s="756"/>
      <c r="AD28" s="756"/>
      <c r="AE28" s="756"/>
      <c r="AF28" s="777"/>
    </row>
    <row r="29" spans="1:32" ht="39.75" customHeight="1" thickTop="1" thickBot="1" x14ac:dyDescent="0.35">
      <c r="A29" s="776" t="s">
        <v>347</v>
      </c>
      <c r="B29" s="753"/>
      <c r="C29" s="753"/>
      <c r="D29" s="753"/>
      <c r="E29" s="753"/>
      <c r="F29" s="753"/>
      <c r="G29" s="753"/>
      <c r="H29" s="753"/>
      <c r="I29" s="753"/>
      <c r="J29" s="753"/>
      <c r="K29" s="754" t="s">
        <v>369</v>
      </c>
      <c r="L29" s="754"/>
      <c r="M29" s="754"/>
      <c r="N29" s="754"/>
      <c r="O29" s="755">
        <v>357015</v>
      </c>
      <c r="P29" s="755"/>
      <c r="Q29" s="755"/>
      <c r="R29" s="755"/>
      <c r="S29" s="755"/>
      <c r="T29" s="755"/>
      <c r="U29" s="755">
        <v>345219</v>
      </c>
      <c r="V29" s="755"/>
      <c r="W29" s="755"/>
      <c r="X29" s="755"/>
      <c r="Y29" s="755"/>
      <c r="Z29" s="755"/>
      <c r="AA29" s="757">
        <v>96.7</v>
      </c>
      <c r="AB29" s="756"/>
      <c r="AC29" s="756"/>
      <c r="AD29" s="756"/>
      <c r="AE29" s="756"/>
      <c r="AF29" s="777"/>
    </row>
    <row r="30" spans="1:32" ht="18.75" thickTop="1" thickBot="1" x14ac:dyDescent="0.35">
      <c r="A30" s="776" t="s">
        <v>349</v>
      </c>
      <c r="B30" s="753"/>
      <c r="C30" s="753"/>
      <c r="D30" s="753"/>
      <c r="E30" s="753"/>
      <c r="F30" s="753"/>
      <c r="G30" s="753"/>
      <c r="H30" s="753"/>
      <c r="I30" s="753"/>
      <c r="J30" s="753"/>
      <c r="K30" s="754" t="s">
        <v>370</v>
      </c>
      <c r="L30" s="754"/>
      <c r="M30" s="754"/>
      <c r="N30" s="754"/>
      <c r="O30" s="755" t="s">
        <v>531</v>
      </c>
      <c r="P30" s="755"/>
      <c r="Q30" s="755"/>
      <c r="R30" s="755"/>
      <c r="S30" s="755"/>
      <c r="T30" s="755"/>
      <c r="U30" s="755" t="s">
        <v>531</v>
      </c>
      <c r="V30" s="755"/>
      <c r="W30" s="755"/>
      <c r="X30" s="755"/>
      <c r="Y30" s="755"/>
      <c r="Z30" s="755"/>
      <c r="AA30" s="756" t="s">
        <v>531</v>
      </c>
      <c r="AB30" s="756"/>
      <c r="AC30" s="756"/>
      <c r="AD30" s="756"/>
      <c r="AE30" s="756"/>
      <c r="AF30" s="777"/>
    </row>
    <row r="31" spans="1:32" ht="42" customHeight="1" thickTop="1" thickBot="1" x14ac:dyDescent="0.35">
      <c r="A31" s="776" t="s">
        <v>371</v>
      </c>
      <c r="B31" s="753"/>
      <c r="C31" s="753"/>
      <c r="D31" s="753"/>
      <c r="E31" s="753"/>
      <c r="F31" s="753"/>
      <c r="G31" s="753"/>
      <c r="H31" s="753"/>
      <c r="I31" s="753"/>
      <c r="J31" s="753"/>
      <c r="K31" s="754" t="s">
        <v>372</v>
      </c>
      <c r="L31" s="754"/>
      <c r="M31" s="754"/>
      <c r="N31" s="754"/>
      <c r="O31" s="755">
        <v>219670</v>
      </c>
      <c r="P31" s="755"/>
      <c r="Q31" s="755"/>
      <c r="R31" s="755"/>
      <c r="S31" s="755"/>
      <c r="T31" s="755"/>
      <c r="U31" s="755">
        <v>185188</v>
      </c>
      <c r="V31" s="755"/>
      <c r="W31" s="755"/>
      <c r="X31" s="755"/>
      <c r="Y31" s="755"/>
      <c r="Z31" s="755"/>
      <c r="AA31" s="757">
        <v>84.3</v>
      </c>
      <c r="AB31" s="756"/>
      <c r="AC31" s="756"/>
      <c r="AD31" s="756"/>
      <c r="AE31" s="756"/>
      <c r="AF31" s="777"/>
    </row>
    <row r="32" spans="1:32" ht="39" customHeight="1" thickTop="1" thickBot="1" x14ac:dyDescent="0.35">
      <c r="A32" s="776" t="s">
        <v>343</v>
      </c>
      <c r="B32" s="753"/>
      <c r="C32" s="753"/>
      <c r="D32" s="753"/>
      <c r="E32" s="753"/>
      <c r="F32" s="753"/>
      <c r="G32" s="753"/>
      <c r="H32" s="753"/>
      <c r="I32" s="753"/>
      <c r="J32" s="753"/>
      <c r="K32" s="754" t="s">
        <v>373</v>
      </c>
      <c r="L32" s="754"/>
      <c r="M32" s="754"/>
      <c r="N32" s="754"/>
      <c r="O32" s="755" t="s">
        <v>531</v>
      </c>
      <c r="P32" s="755"/>
      <c r="Q32" s="755"/>
      <c r="R32" s="755"/>
      <c r="S32" s="755"/>
      <c r="T32" s="755"/>
      <c r="U32" s="755" t="s">
        <v>531</v>
      </c>
      <c r="V32" s="755"/>
      <c r="W32" s="755"/>
      <c r="X32" s="755"/>
      <c r="Y32" s="755"/>
      <c r="Z32" s="755"/>
      <c r="AA32" s="756" t="s">
        <v>531</v>
      </c>
      <c r="AB32" s="756"/>
      <c r="AC32" s="756"/>
      <c r="AD32" s="756"/>
      <c r="AE32" s="756"/>
      <c r="AF32" s="777"/>
    </row>
    <row r="33" spans="1:32" ht="54.75" customHeight="1" thickTop="1" thickBot="1" x14ac:dyDescent="0.35">
      <c r="A33" s="776" t="s">
        <v>345</v>
      </c>
      <c r="B33" s="753"/>
      <c r="C33" s="753"/>
      <c r="D33" s="753"/>
      <c r="E33" s="753"/>
      <c r="F33" s="753"/>
      <c r="G33" s="753"/>
      <c r="H33" s="753"/>
      <c r="I33" s="753"/>
      <c r="J33" s="753"/>
      <c r="K33" s="754" t="s">
        <v>374</v>
      </c>
      <c r="L33" s="754"/>
      <c r="M33" s="754"/>
      <c r="N33" s="754"/>
      <c r="O33" s="755" t="s">
        <v>531</v>
      </c>
      <c r="P33" s="755"/>
      <c r="Q33" s="755"/>
      <c r="R33" s="755"/>
      <c r="S33" s="755"/>
      <c r="T33" s="755"/>
      <c r="U33" s="755" t="s">
        <v>531</v>
      </c>
      <c r="V33" s="755"/>
      <c r="W33" s="755"/>
      <c r="X33" s="755"/>
      <c r="Y33" s="755"/>
      <c r="Z33" s="755"/>
      <c r="AA33" s="756" t="s">
        <v>531</v>
      </c>
      <c r="AB33" s="756"/>
      <c r="AC33" s="756"/>
      <c r="AD33" s="756"/>
      <c r="AE33" s="756"/>
      <c r="AF33" s="777"/>
    </row>
    <row r="34" spans="1:32" ht="36.75" customHeight="1" thickTop="1" thickBot="1" x14ac:dyDescent="0.35">
      <c r="A34" s="776" t="s">
        <v>347</v>
      </c>
      <c r="B34" s="753"/>
      <c r="C34" s="753"/>
      <c r="D34" s="753"/>
      <c r="E34" s="753"/>
      <c r="F34" s="753"/>
      <c r="G34" s="753"/>
      <c r="H34" s="753"/>
      <c r="I34" s="753"/>
      <c r="J34" s="753"/>
      <c r="K34" s="754" t="s">
        <v>375</v>
      </c>
      <c r="L34" s="754"/>
      <c r="M34" s="754"/>
      <c r="N34" s="754"/>
      <c r="O34" s="755" t="s">
        <v>531</v>
      </c>
      <c r="P34" s="755"/>
      <c r="Q34" s="755"/>
      <c r="R34" s="755"/>
      <c r="S34" s="755"/>
      <c r="T34" s="755"/>
      <c r="U34" s="755" t="s">
        <v>531</v>
      </c>
      <c r="V34" s="755"/>
      <c r="W34" s="755"/>
      <c r="X34" s="755"/>
      <c r="Y34" s="755"/>
      <c r="Z34" s="755"/>
      <c r="AA34" s="756" t="s">
        <v>531</v>
      </c>
      <c r="AB34" s="756"/>
      <c r="AC34" s="756"/>
      <c r="AD34" s="756"/>
      <c r="AE34" s="756"/>
      <c r="AF34" s="777"/>
    </row>
    <row r="35" spans="1:32" ht="18.75" thickTop="1" thickBot="1" x14ac:dyDescent="0.35">
      <c r="A35" s="776" t="s">
        <v>349</v>
      </c>
      <c r="B35" s="753"/>
      <c r="C35" s="753"/>
      <c r="D35" s="753"/>
      <c r="E35" s="753"/>
      <c r="F35" s="753"/>
      <c r="G35" s="753"/>
      <c r="H35" s="753"/>
      <c r="I35" s="753"/>
      <c r="J35" s="753"/>
      <c r="K35" s="754" t="s">
        <v>376</v>
      </c>
      <c r="L35" s="754"/>
      <c r="M35" s="754"/>
      <c r="N35" s="754"/>
      <c r="O35" s="755">
        <v>219670</v>
      </c>
      <c r="P35" s="755"/>
      <c r="Q35" s="755"/>
      <c r="R35" s="755"/>
      <c r="S35" s="755"/>
      <c r="T35" s="755"/>
      <c r="U35" s="755">
        <v>185188</v>
      </c>
      <c r="V35" s="755"/>
      <c r="W35" s="755"/>
      <c r="X35" s="755"/>
      <c r="Y35" s="755"/>
      <c r="Z35" s="755"/>
      <c r="AA35" s="757">
        <v>84.3</v>
      </c>
      <c r="AB35" s="756"/>
      <c r="AC35" s="756"/>
      <c r="AD35" s="756"/>
      <c r="AE35" s="756"/>
      <c r="AF35" s="777"/>
    </row>
    <row r="36" spans="1:32" ht="18.75" thickTop="1" thickBot="1" x14ac:dyDescent="0.35">
      <c r="A36" s="776" t="s">
        <v>377</v>
      </c>
      <c r="B36" s="753"/>
      <c r="C36" s="753"/>
      <c r="D36" s="753"/>
      <c r="E36" s="753"/>
      <c r="F36" s="753"/>
      <c r="G36" s="753"/>
      <c r="H36" s="753"/>
      <c r="I36" s="753"/>
      <c r="J36" s="753"/>
      <c r="K36" s="754" t="s">
        <v>378</v>
      </c>
      <c r="L36" s="754"/>
      <c r="M36" s="754"/>
      <c r="N36" s="754"/>
      <c r="O36" s="755" t="s">
        <v>531</v>
      </c>
      <c r="P36" s="755"/>
      <c r="Q36" s="755"/>
      <c r="R36" s="755"/>
      <c r="S36" s="755"/>
      <c r="T36" s="755"/>
      <c r="U36" s="755" t="s">
        <v>531</v>
      </c>
      <c r="V36" s="755"/>
      <c r="W36" s="755"/>
      <c r="X36" s="755"/>
      <c r="Y36" s="755"/>
      <c r="Z36" s="755"/>
      <c r="AA36" s="756" t="s">
        <v>531</v>
      </c>
      <c r="AB36" s="756"/>
      <c r="AC36" s="756"/>
      <c r="AD36" s="756"/>
      <c r="AE36" s="756"/>
      <c r="AF36" s="777"/>
    </row>
    <row r="37" spans="1:32" ht="34.5" customHeight="1" thickTop="1" thickBot="1" x14ac:dyDescent="0.35">
      <c r="A37" s="776" t="s">
        <v>343</v>
      </c>
      <c r="B37" s="753"/>
      <c r="C37" s="753"/>
      <c r="D37" s="753"/>
      <c r="E37" s="753"/>
      <c r="F37" s="753"/>
      <c r="G37" s="753"/>
      <c r="H37" s="753"/>
      <c r="I37" s="753"/>
      <c r="J37" s="753"/>
      <c r="K37" s="754" t="s">
        <v>379</v>
      </c>
      <c r="L37" s="754"/>
      <c r="M37" s="754"/>
      <c r="N37" s="754"/>
      <c r="O37" s="755" t="s">
        <v>531</v>
      </c>
      <c r="P37" s="755"/>
      <c r="Q37" s="755"/>
      <c r="R37" s="755"/>
      <c r="S37" s="755"/>
      <c r="T37" s="755"/>
      <c r="U37" s="755" t="s">
        <v>531</v>
      </c>
      <c r="V37" s="755"/>
      <c r="W37" s="755"/>
      <c r="X37" s="755"/>
      <c r="Y37" s="755"/>
      <c r="Z37" s="755"/>
      <c r="AA37" s="756" t="s">
        <v>531</v>
      </c>
      <c r="AB37" s="756"/>
      <c r="AC37" s="756"/>
      <c r="AD37" s="756"/>
      <c r="AE37" s="756"/>
      <c r="AF37" s="777"/>
    </row>
    <row r="38" spans="1:32" ht="33.75" customHeight="1" thickTop="1" thickBot="1" x14ac:dyDescent="0.35">
      <c r="A38" s="776" t="s">
        <v>345</v>
      </c>
      <c r="B38" s="753"/>
      <c r="C38" s="753"/>
      <c r="D38" s="753"/>
      <c r="E38" s="753"/>
      <c r="F38" s="753"/>
      <c r="G38" s="753"/>
      <c r="H38" s="753"/>
      <c r="I38" s="753"/>
      <c r="J38" s="753"/>
      <c r="K38" s="754" t="s">
        <v>380</v>
      </c>
      <c r="L38" s="754"/>
      <c r="M38" s="754"/>
      <c r="N38" s="754"/>
      <c r="O38" s="755" t="s">
        <v>531</v>
      </c>
      <c r="P38" s="755"/>
      <c r="Q38" s="755"/>
      <c r="R38" s="755"/>
      <c r="S38" s="755"/>
      <c r="T38" s="755"/>
      <c r="U38" s="755" t="s">
        <v>531</v>
      </c>
      <c r="V38" s="755"/>
      <c r="W38" s="755"/>
      <c r="X38" s="755"/>
      <c r="Y38" s="755"/>
      <c r="Z38" s="755"/>
      <c r="AA38" s="756" t="s">
        <v>531</v>
      </c>
      <c r="AB38" s="756"/>
      <c r="AC38" s="756"/>
      <c r="AD38" s="756"/>
      <c r="AE38" s="756"/>
      <c r="AF38" s="777"/>
    </row>
    <row r="39" spans="1:32" ht="38.25" customHeight="1" thickTop="1" thickBot="1" x14ac:dyDescent="0.35">
      <c r="A39" s="776" t="s">
        <v>347</v>
      </c>
      <c r="B39" s="753"/>
      <c r="C39" s="753"/>
      <c r="D39" s="753"/>
      <c r="E39" s="753"/>
      <c r="F39" s="753"/>
      <c r="G39" s="753"/>
      <c r="H39" s="753"/>
      <c r="I39" s="753"/>
      <c r="J39" s="753"/>
      <c r="K39" s="754" t="s">
        <v>381</v>
      </c>
      <c r="L39" s="754"/>
      <c r="M39" s="754"/>
      <c r="N39" s="754"/>
      <c r="O39" s="755" t="s">
        <v>531</v>
      </c>
      <c r="P39" s="755"/>
      <c r="Q39" s="755"/>
      <c r="R39" s="755"/>
      <c r="S39" s="755"/>
      <c r="T39" s="755"/>
      <c r="U39" s="755" t="s">
        <v>531</v>
      </c>
      <c r="V39" s="755"/>
      <c r="W39" s="755"/>
      <c r="X39" s="755"/>
      <c r="Y39" s="755"/>
      <c r="Z39" s="755"/>
      <c r="AA39" s="756" t="s">
        <v>531</v>
      </c>
      <c r="AB39" s="756"/>
      <c r="AC39" s="756"/>
      <c r="AD39" s="756"/>
      <c r="AE39" s="756"/>
      <c r="AF39" s="777"/>
    </row>
    <row r="40" spans="1:32" ht="18.75" thickTop="1" thickBot="1" x14ac:dyDescent="0.35">
      <c r="A40" s="776" t="s">
        <v>349</v>
      </c>
      <c r="B40" s="753"/>
      <c r="C40" s="753"/>
      <c r="D40" s="753"/>
      <c r="E40" s="753"/>
      <c r="F40" s="753"/>
      <c r="G40" s="753"/>
      <c r="H40" s="753"/>
      <c r="I40" s="753"/>
      <c r="J40" s="753"/>
      <c r="K40" s="754" t="s">
        <v>382</v>
      </c>
      <c r="L40" s="754"/>
      <c r="M40" s="754"/>
      <c r="N40" s="754"/>
      <c r="O40" s="755" t="s">
        <v>531</v>
      </c>
      <c r="P40" s="755"/>
      <c r="Q40" s="755"/>
      <c r="R40" s="755"/>
      <c r="S40" s="755"/>
      <c r="T40" s="755"/>
      <c r="U40" s="755" t="s">
        <v>531</v>
      </c>
      <c r="V40" s="755"/>
      <c r="W40" s="755"/>
      <c r="X40" s="755"/>
      <c r="Y40" s="755"/>
      <c r="Z40" s="755"/>
      <c r="AA40" s="756" t="s">
        <v>531</v>
      </c>
      <c r="AB40" s="756"/>
      <c r="AC40" s="756"/>
      <c r="AD40" s="756"/>
      <c r="AE40" s="756"/>
      <c r="AF40" s="777"/>
    </row>
    <row r="41" spans="1:32" ht="18.75" thickTop="1" thickBot="1" x14ac:dyDescent="0.35">
      <c r="A41" s="776" t="s">
        <v>383</v>
      </c>
      <c r="B41" s="753"/>
      <c r="C41" s="753"/>
      <c r="D41" s="753"/>
      <c r="E41" s="753"/>
      <c r="F41" s="753"/>
      <c r="G41" s="753"/>
      <c r="H41" s="753"/>
      <c r="I41" s="753"/>
      <c r="J41" s="753"/>
      <c r="K41" s="754" t="s">
        <v>384</v>
      </c>
      <c r="L41" s="754"/>
      <c r="M41" s="754"/>
      <c r="N41" s="754"/>
      <c r="O41" s="755" t="s">
        <v>531</v>
      </c>
      <c r="P41" s="755"/>
      <c r="Q41" s="755"/>
      <c r="R41" s="755"/>
      <c r="S41" s="755"/>
      <c r="T41" s="755"/>
      <c r="U41" s="755" t="s">
        <v>531</v>
      </c>
      <c r="V41" s="755"/>
      <c r="W41" s="755"/>
      <c r="X41" s="755"/>
      <c r="Y41" s="755"/>
      <c r="Z41" s="755"/>
      <c r="AA41" s="756" t="s">
        <v>531</v>
      </c>
      <c r="AB41" s="756"/>
      <c r="AC41" s="756"/>
      <c r="AD41" s="756"/>
      <c r="AE41" s="756"/>
      <c r="AF41" s="777"/>
    </row>
    <row r="42" spans="1:32" ht="35.25" customHeight="1" thickTop="1" thickBot="1" x14ac:dyDescent="0.35">
      <c r="A42" s="776" t="s">
        <v>343</v>
      </c>
      <c r="B42" s="753"/>
      <c r="C42" s="753"/>
      <c r="D42" s="753"/>
      <c r="E42" s="753"/>
      <c r="F42" s="753"/>
      <c r="G42" s="753"/>
      <c r="H42" s="753"/>
      <c r="I42" s="753"/>
      <c r="J42" s="753"/>
      <c r="K42" s="754" t="s">
        <v>385</v>
      </c>
      <c r="L42" s="754"/>
      <c r="M42" s="754"/>
      <c r="N42" s="754"/>
      <c r="O42" s="755" t="s">
        <v>531</v>
      </c>
      <c r="P42" s="755"/>
      <c r="Q42" s="755"/>
      <c r="R42" s="755"/>
      <c r="S42" s="755"/>
      <c r="T42" s="755"/>
      <c r="U42" s="755" t="s">
        <v>531</v>
      </c>
      <c r="V42" s="755"/>
      <c r="W42" s="755"/>
      <c r="X42" s="755"/>
      <c r="Y42" s="755"/>
      <c r="Z42" s="755"/>
      <c r="AA42" s="756" t="s">
        <v>531</v>
      </c>
      <c r="AB42" s="756"/>
      <c r="AC42" s="756"/>
      <c r="AD42" s="756"/>
      <c r="AE42" s="756"/>
      <c r="AF42" s="777"/>
    </row>
    <row r="43" spans="1:32" ht="54.75" customHeight="1" thickTop="1" thickBot="1" x14ac:dyDescent="0.35">
      <c r="A43" s="776" t="s">
        <v>345</v>
      </c>
      <c r="B43" s="753"/>
      <c r="C43" s="753"/>
      <c r="D43" s="753"/>
      <c r="E43" s="753"/>
      <c r="F43" s="753"/>
      <c r="G43" s="753"/>
      <c r="H43" s="753"/>
      <c r="I43" s="753"/>
      <c r="J43" s="753"/>
      <c r="K43" s="754" t="s">
        <v>386</v>
      </c>
      <c r="L43" s="754"/>
      <c r="M43" s="754"/>
      <c r="N43" s="754"/>
      <c r="O43" s="755" t="s">
        <v>531</v>
      </c>
      <c r="P43" s="755"/>
      <c r="Q43" s="755"/>
      <c r="R43" s="755"/>
      <c r="S43" s="755"/>
      <c r="T43" s="755"/>
      <c r="U43" s="755" t="s">
        <v>531</v>
      </c>
      <c r="V43" s="755"/>
      <c r="W43" s="755"/>
      <c r="X43" s="755"/>
      <c r="Y43" s="755"/>
      <c r="Z43" s="755"/>
      <c r="AA43" s="756" t="s">
        <v>531</v>
      </c>
      <c r="AB43" s="756"/>
      <c r="AC43" s="756"/>
      <c r="AD43" s="756"/>
      <c r="AE43" s="756"/>
      <c r="AF43" s="777"/>
    </row>
    <row r="44" spans="1:32" ht="33" customHeight="1" thickTop="1" thickBot="1" x14ac:dyDescent="0.35">
      <c r="A44" s="776" t="s">
        <v>347</v>
      </c>
      <c r="B44" s="753"/>
      <c r="C44" s="753"/>
      <c r="D44" s="753"/>
      <c r="E44" s="753"/>
      <c r="F44" s="753"/>
      <c r="G44" s="753"/>
      <c r="H44" s="753"/>
      <c r="I44" s="753"/>
      <c r="J44" s="753"/>
      <c r="K44" s="754" t="s">
        <v>387</v>
      </c>
      <c r="L44" s="754"/>
      <c r="M44" s="754"/>
      <c r="N44" s="754"/>
      <c r="O44" s="755" t="s">
        <v>531</v>
      </c>
      <c r="P44" s="755"/>
      <c r="Q44" s="755"/>
      <c r="R44" s="755"/>
      <c r="S44" s="755"/>
      <c r="T44" s="755"/>
      <c r="U44" s="755" t="s">
        <v>531</v>
      </c>
      <c r="V44" s="755"/>
      <c r="W44" s="755"/>
      <c r="X44" s="755"/>
      <c r="Y44" s="755"/>
      <c r="Z44" s="755"/>
      <c r="AA44" s="756" t="s">
        <v>531</v>
      </c>
      <c r="AB44" s="756"/>
      <c r="AC44" s="756"/>
      <c r="AD44" s="756"/>
      <c r="AE44" s="756"/>
      <c r="AF44" s="777"/>
    </row>
    <row r="45" spans="1:32" ht="18.75" thickTop="1" thickBot="1" x14ac:dyDescent="0.35">
      <c r="A45" s="776" t="s">
        <v>349</v>
      </c>
      <c r="B45" s="753"/>
      <c r="C45" s="753"/>
      <c r="D45" s="753"/>
      <c r="E45" s="753"/>
      <c r="F45" s="753"/>
      <c r="G45" s="753"/>
      <c r="H45" s="753"/>
      <c r="I45" s="753"/>
      <c r="J45" s="753"/>
      <c r="K45" s="754" t="s">
        <v>388</v>
      </c>
      <c r="L45" s="754"/>
      <c r="M45" s="754"/>
      <c r="N45" s="754"/>
      <c r="O45" s="755" t="s">
        <v>531</v>
      </c>
      <c r="P45" s="755"/>
      <c r="Q45" s="755"/>
      <c r="R45" s="755"/>
      <c r="S45" s="755"/>
      <c r="T45" s="755"/>
      <c r="U45" s="755" t="s">
        <v>531</v>
      </c>
      <c r="V45" s="755"/>
      <c r="W45" s="755"/>
      <c r="X45" s="755"/>
      <c r="Y45" s="755"/>
      <c r="Z45" s="755"/>
      <c r="AA45" s="756" t="s">
        <v>531</v>
      </c>
      <c r="AB45" s="756"/>
      <c r="AC45" s="756"/>
      <c r="AD45" s="756"/>
      <c r="AE45" s="756"/>
      <c r="AF45" s="777"/>
    </row>
    <row r="46" spans="1:32" ht="33" customHeight="1" thickTop="1" thickBot="1" x14ac:dyDescent="0.35">
      <c r="A46" s="776" t="s">
        <v>389</v>
      </c>
      <c r="B46" s="753"/>
      <c r="C46" s="753"/>
      <c r="D46" s="753"/>
      <c r="E46" s="753"/>
      <c r="F46" s="753"/>
      <c r="G46" s="753"/>
      <c r="H46" s="753"/>
      <c r="I46" s="753"/>
      <c r="J46" s="753"/>
      <c r="K46" s="754" t="s">
        <v>390</v>
      </c>
      <c r="L46" s="754"/>
      <c r="M46" s="754"/>
      <c r="N46" s="754"/>
      <c r="O46" s="755" t="s">
        <v>531</v>
      </c>
      <c r="P46" s="755"/>
      <c r="Q46" s="755"/>
      <c r="R46" s="755"/>
      <c r="S46" s="755"/>
      <c r="T46" s="755"/>
      <c r="U46" s="755" t="s">
        <v>531</v>
      </c>
      <c r="V46" s="755"/>
      <c r="W46" s="755"/>
      <c r="X46" s="755"/>
      <c r="Y46" s="755"/>
      <c r="Z46" s="755"/>
      <c r="AA46" s="756" t="s">
        <v>531</v>
      </c>
      <c r="AB46" s="756"/>
      <c r="AC46" s="756"/>
      <c r="AD46" s="756"/>
      <c r="AE46" s="756"/>
      <c r="AF46" s="777"/>
    </row>
    <row r="47" spans="1:32" ht="38.25" customHeight="1" thickTop="1" thickBot="1" x14ac:dyDescent="0.35">
      <c r="A47" s="776" t="s">
        <v>343</v>
      </c>
      <c r="B47" s="753"/>
      <c r="C47" s="753"/>
      <c r="D47" s="753"/>
      <c r="E47" s="753"/>
      <c r="F47" s="753"/>
      <c r="G47" s="753"/>
      <c r="H47" s="753"/>
      <c r="I47" s="753"/>
      <c r="J47" s="753"/>
      <c r="K47" s="754" t="s">
        <v>391</v>
      </c>
      <c r="L47" s="754"/>
      <c r="M47" s="754"/>
      <c r="N47" s="754"/>
      <c r="O47" s="755" t="s">
        <v>531</v>
      </c>
      <c r="P47" s="755"/>
      <c r="Q47" s="755"/>
      <c r="R47" s="755"/>
      <c r="S47" s="755"/>
      <c r="T47" s="755"/>
      <c r="U47" s="755" t="s">
        <v>531</v>
      </c>
      <c r="V47" s="755"/>
      <c r="W47" s="755"/>
      <c r="X47" s="755"/>
      <c r="Y47" s="755"/>
      <c r="Z47" s="755"/>
      <c r="AA47" s="756" t="s">
        <v>531</v>
      </c>
      <c r="AB47" s="756"/>
      <c r="AC47" s="756"/>
      <c r="AD47" s="756"/>
      <c r="AE47" s="756"/>
      <c r="AF47" s="777"/>
    </row>
    <row r="48" spans="1:32" ht="49.5" customHeight="1" thickTop="1" thickBot="1" x14ac:dyDescent="0.35">
      <c r="A48" s="776" t="s">
        <v>345</v>
      </c>
      <c r="B48" s="753"/>
      <c r="C48" s="753"/>
      <c r="D48" s="753"/>
      <c r="E48" s="753"/>
      <c r="F48" s="753"/>
      <c r="G48" s="753"/>
      <c r="H48" s="753"/>
      <c r="I48" s="753"/>
      <c r="J48" s="753"/>
      <c r="K48" s="754" t="s">
        <v>392</v>
      </c>
      <c r="L48" s="754"/>
      <c r="M48" s="754"/>
      <c r="N48" s="754"/>
      <c r="O48" s="755" t="s">
        <v>531</v>
      </c>
      <c r="P48" s="755"/>
      <c r="Q48" s="755"/>
      <c r="R48" s="755"/>
      <c r="S48" s="755"/>
      <c r="T48" s="755"/>
      <c r="U48" s="755" t="s">
        <v>531</v>
      </c>
      <c r="V48" s="755"/>
      <c r="W48" s="755"/>
      <c r="X48" s="755"/>
      <c r="Y48" s="755"/>
      <c r="Z48" s="755"/>
      <c r="AA48" s="756" t="s">
        <v>531</v>
      </c>
      <c r="AB48" s="756"/>
      <c r="AC48" s="756"/>
      <c r="AD48" s="756"/>
      <c r="AE48" s="756"/>
      <c r="AF48" s="777"/>
    </row>
    <row r="49" spans="1:32" ht="34.5" customHeight="1" thickTop="1" thickBot="1" x14ac:dyDescent="0.35">
      <c r="A49" s="776" t="s">
        <v>347</v>
      </c>
      <c r="B49" s="753"/>
      <c r="C49" s="753"/>
      <c r="D49" s="753"/>
      <c r="E49" s="753"/>
      <c r="F49" s="753"/>
      <c r="G49" s="753"/>
      <c r="H49" s="753"/>
      <c r="I49" s="753"/>
      <c r="J49" s="753"/>
      <c r="K49" s="754" t="s">
        <v>393</v>
      </c>
      <c r="L49" s="754"/>
      <c r="M49" s="754"/>
      <c r="N49" s="754"/>
      <c r="O49" s="755" t="s">
        <v>531</v>
      </c>
      <c r="P49" s="755"/>
      <c r="Q49" s="755"/>
      <c r="R49" s="755"/>
      <c r="S49" s="755"/>
      <c r="T49" s="755"/>
      <c r="U49" s="755" t="s">
        <v>531</v>
      </c>
      <c r="V49" s="755"/>
      <c r="W49" s="755"/>
      <c r="X49" s="755"/>
      <c r="Y49" s="755"/>
      <c r="Z49" s="755"/>
      <c r="AA49" s="756" t="s">
        <v>531</v>
      </c>
      <c r="AB49" s="756"/>
      <c r="AC49" s="756"/>
      <c r="AD49" s="756"/>
      <c r="AE49" s="756"/>
      <c r="AF49" s="777"/>
    </row>
    <row r="50" spans="1:32" ht="18.75" thickTop="1" thickBot="1" x14ac:dyDescent="0.35">
      <c r="A50" s="776" t="s">
        <v>349</v>
      </c>
      <c r="B50" s="753"/>
      <c r="C50" s="753"/>
      <c r="D50" s="753"/>
      <c r="E50" s="753"/>
      <c r="F50" s="753"/>
      <c r="G50" s="753"/>
      <c r="H50" s="753"/>
      <c r="I50" s="753"/>
      <c r="J50" s="753"/>
      <c r="K50" s="754" t="s">
        <v>394</v>
      </c>
      <c r="L50" s="754"/>
      <c r="M50" s="754"/>
      <c r="N50" s="754"/>
      <c r="O50" s="755" t="s">
        <v>531</v>
      </c>
      <c r="P50" s="755"/>
      <c r="Q50" s="755"/>
      <c r="R50" s="755"/>
      <c r="S50" s="755"/>
      <c r="T50" s="755"/>
      <c r="U50" s="755" t="s">
        <v>531</v>
      </c>
      <c r="V50" s="755"/>
      <c r="W50" s="755"/>
      <c r="X50" s="755"/>
      <c r="Y50" s="755"/>
      <c r="Z50" s="755"/>
      <c r="AA50" s="756" t="s">
        <v>531</v>
      </c>
      <c r="AB50" s="756"/>
      <c r="AC50" s="756"/>
      <c r="AD50" s="756"/>
      <c r="AE50" s="756"/>
      <c r="AF50" s="777"/>
    </row>
    <row r="51" spans="1:32" ht="36" customHeight="1" thickTop="1" thickBot="1" x14ac:dyDescent="0.35">
      <c r="A51" s="776" t="s">
        <v>395</v>
      </c>
      <c r="B51" s="753"/>
      <c r="C51" s="753"/>
      <c r="D51" s="753"/>
      <c r="E51" s="753"/>
      <c r="F51" s="753"/>
      <c r="G51" s="753"/>
      <c r="H51" s="753"/>
      <c r="I51" s="753"/>
      <c r="J51" s="753"/>
      <c r="K51" s="754" t="s">
        <v>396</v>
      </c>
      <c r="L51" s="754"/>
      <c r="M51" s="754"/>
      <c r="N51" s="754"/>
      <c r="O51" s="755" t="s">
        <v>531</v>
      </c>
      <c r="P51" s="755"/>
      <c r="Q51" s="755"/>
      <c r="R51" s="755"/>
      <c r="S51" s="755"/>
      <c r="T51" s="755"/>
      <c r="U51" s="755" t="s">
        <v>531</v>
      </c>
      <c r="V51" s="755"/>
      <c r="W51" s="755"/>
      <c r="X51" s="755"/>
      <c r="Y51" s="755"/>
      <c r="Z51" s="755"/>
      <c r="AA51" s="756" t="s">
        <v>531</v>
      </c>
      <c r="AB51" s="756"/>
      <c r="AC51" s="756"/>
      <c r="AD51" s="756"/>
      <c r="AE51" s="756"/>
      <c r="AF51" s="777"/>
    </row>
    <row r="52" spans="1:32" ht="18.75" thickTop="1" thickBot="1" x14ac:dyDescent="0.35">
      <c r="A52" s="776" t="s">
        <v>397</v>
      </c>
      <c r="B52" s="753"/>
      <c r="C52" s="753"/>
      <c r="D52" s="753"/>
      <c r="E52" s="753"/>
      <c r="F52" s="753"/>
      <c r="G52" s="753"/>
      <c r="H52" s="753"/>
      <c r="I52" s="753"/>
      <c r="J52" s="753"/>
      <c r="K52" s="754" t="s">
        <v>398</v>
      </c>
      <c r="L52" s="754"/>
      <c r="M52" s="754"/>
      <c r="N52" s="754"/>
      <c r="O52" s="755" t="s">
        <v>531</v>
      </c>
      <c r="P52" s="755"/>
      <c r="Q52" s="755"/>
      <c r="R52" s="755"/>
      <c r="S52" s="755"/>
      <c r="T52" s="755"/>
      <c r="U52" s="755" t="s">
        <v>531</v>
      </c>
      <c r="V52" s="755"/>
      <c r="W52" s="755"/>
      <c r="X52" s="755"/>
      <c r="Y52" s="755"/>
      <c r="Z52" s="755"/>
      <c r="AA52" s="756" t="s">
        <v>531</v>
      </c>
      <c r="AB52" s="756"/>
      <c r="AC52" s="756"/>
      <c r="AD52" s="756"/>
      <c r="AE52" s="756"/>
      <c r="AF52" s="777"/>
    </row>
    <row r="53" spans="1:32" ht="33" customHeight="1" thickTop="1" thickBot="1" x14ac:dyDescent="0.35">
      <c r="A53" s="776" t="s">
        <v>343</v>
      </c>
      <c r="B53" s="753"/>
      <c r="C53" s="753"/>
      <c r="D53" s="753"/>
      <c r="E53" s="753"/>
      <c r="F53" s="753"/>
      <c r="G53" s="753"/>
      <c r="H53" s="753"/>
      <c r="I53" s="753"/>
      <c r="J53" s="753"/>
      <c r="K53" s="754" t="s">
        <v>399</v>
      </c>
      <c r="L53" s="754"/>
      <c r="M53" s="754"/>
      <c r="N53" s="754"/>
      <c r="O53" s="755" t="s">
        <v>531</v>
      </c>
      <c r="P53" s="755"/>
      <c r="Q53" s="755"/>
      <c r="R53" s="755"/>
      <c r="S53" s="755"/>
      <c r="T53" s="755"/>
      <c r="U53" s="755" t="s">
        <v>531</v>
      </c>
      <c r="V53" s="755"/>
      <c r="W53" s="755"/>
      <c r="X53" s="755"/>
      <c r="Y53" s="755"/>
      <c r="Z53" s="755"/>
      <c r="AA53" s="756" t="s">
        <v>531</v>
      </c>
      <c r="AB53" s="756"/>
      <c r="AC53" s="756"/>
      <c r="AD53" s="756"/>
      <c r="AE53" s="756"/>
      <c r="AF53" s="777"/>
    </row>
    <row r="54" spans="1:32" ht="35.25" customHeight="1" thickTop="1" thickBot="1" x14ac:dyDescent="0.35">
      <c r="A54" s="776" t="s">
        <v>345</v>
      </c>
      <c r="B54" s="753"/>
      <c r="C54" s="753"/>
      <c r="D54" s="753"/>
      <c r="E54" s="753"/>
      <c r="F54" s="753"/>
      <c r="G54" s="753"/>
      <c r="H54" s="753"/>
      <c r="I54" s="753"/>
      <c r="J54" s="753"/>
      <c r="K54" s="754" t="s">
        <v>400</v>
      </c>
      <c r="L54" s="754"/>
      <c r="M54" s="754"/>
      <c r="N54" s="754"/>
      <c r="O54" s="755" t="s">
        <v>531</v>
      </c>
      <c r="P54" s="755"/>
      <c r="Q54" s="755"/>
      <c r="R54" s="755"/>
      <c r="S54" s="755"/>
      <c r="T54" s="755"/>
      <c r="U54" s="755" t="s">
        <v>531</v>
      </c>
      <c r="V54" s="755"/>
      <c r="W54" s="755"/>
      <c r="X54" s="755"/>
      <c r="Y54" s="755"/>
      <c r="Z54" s="755"/>
      <c r="AA54" s="756" t="s">
        <v>531</v>
      </c>
      <c r="AB54" s="756"/>
      <c r="AC54" s="756"/>
      <c r="AD54" s="756"/>
      <c r="AE54" s="756"/>
      <c r="AF54" s="777"/>
    </row>
    <row r="55" spans="1:32" ht="32.25" customHeight="1" thickTop="1" thickBot="1" x14ac:dyDescent="0.35">
      <c r="A55" s="776" t="s">
        <v>347</v>
      </c>
      <c r="B55" s="753"/>
      <c r="C55" s="753"/>
      <c r="D55" s="753"/>
      <c r="E55" s="753"/>
      <c r="F55" s="753"/>
      <c r="G55" s="753"/>
      <c r="H55" s="753"/>
      <c r="I55" s="753"/>
      <c r="J55" s="753"/>
      <c r="K55" s="754" t="s">
        <v>401</v>
      </c>
      <c r="L55" s="754"/>
      <c r="M55" s="754"/>
      <c r="N55" s="754"/>
      <c r="O55" s="755" t="s">
        <v>531</v>
      </c>
      <c r="P55" s="755"/>
      <c r="Q55" s="755"/>
      <c r="R55" s="755"/>
      <c r="S55" s="755"/>
      <c r="T55" s="755"/>
      <c r="U55" s="755" t="s">
        <v>531</v>
      </c>
      <c r="V55" s="755"/>
      <c r="W55" s="755"/>
      <c r="X55" s="755"/>
      <c r="Y55" s="755"/>
      <c r="Z55" s="755"/>
      <c r="AA55" s="756" t="s">
        <v>531</v>
      </c>
      <c r="AB55" s="756"/>
      <c r="AC55" s="756"/>
      <c r="AD55" s="756"/>
      <c r="AE55" s="756"/>
      <c r="AF55" s="777"/>
    </row>
    <row r="56" spans="1:32" ht="18.75" thickTop="1" thickBot="1" x14ac:dyDescent="0.35">
      <c r="A56" s="776" t="s">
        <v>349</v>
      </c>
      <c r="B56" s="753"/>
      <c r="C56" s="753"/>
      <c r="D56" s="753"/>
      <c r="E56" s="753"/>
      <c r="F56" s="753"/>
      <c r="G56" s="753"/>
      <c r="H56" s="753"/>
      <c r="I56" s="753"/>
      <c r="J56" s="753"/>
      <c r="K56" s="754" t="s">
        <v>402</v>
      </c>
      <c r="L56" s="754"/>
      <c r="M56" s="754"/>
      <c r="N56" s="754"/>
      <c r="O56" s="755" t="s">
        <v>531</v>
      </c>
      <c r="P56" s="755"/>
      <c r="Q56" s="755"/>
      <c r="R56" s="755"/>
      <c r="S56" s="755"/>
      <c r="T56" s="755"/>
      <c r="U56" s="755" t="s">
        <v>531</v>
      </c>
      <c r="V56" s="755"/>
      <c r="W56" s="755"/>
      <c r="X56" s="755"/>
      <c r="Y56" s="755"/>
      <c r="Z56" s="755"/>
      <c r="AA56" s="756" t="s">
        <v>531</v>
      </c>
      <c r="AB56" s="756"/>
      <c r="AC56" s="756"/>
      <c r="AD56" s="756"/>
      <c r="AE56" s="756"/>
      <c r="AF56" s="777"/>
    </row>
    <row r="57" spans="1:32" ht="34.5" customHeight="1" thickTop="1" thickBot="1" x14ac:dyDescent="0.35">
      <c r="A57" s="776" t="s">
        <v>403</v>
      </c>
      <c r="B57" s="753"/>
      <c r="C57" s="753"/>
      <c r="D57" s="753"/>
      <c r="E57" s="753"/>
      <c r="F57" s="753"/>
      <c r="G57" s="753"/>
      <c r="H57" s="753"/>
      <c r="I57" s="753"/>
      <c r="J57" s="753"/>
      <c r="K57" s="754" t="s">
        <v>404</v>
      </c>
      <c r="L57" s="754"/>
      <c r="M57" s="754"/>
      <c r="N57" s="754"/>
      <c r="O57" s="755" t="s">
        <v>531</v>
      </c>
      <c r="P57" s="755"/>
      <c r="Q57" s="755"/>
      <c r="R57" s="755"/>
      <c r="S57" s="755"/>
      <c r="T57" s="755"/>
      <c r="U57" s="755" t="s">
        <v>531</v>
      </c>
      <c r="V57" s="755"/>
      <c r="W57" s="755"/>
      <c r="X57" s="755"/>
      <c r="Y57" s="755"/>
      <c r="Z57" s="755"/>
      <c r="AA57" s="756" t="s">
        <v>531</v>
      </c>
      <c r="AB57" s="756"/>
      <c r="AC57" s="756"/>
      <c r="AD57" s="756"/>
      <c r="AE57" s="756"/>
      <c r="AF57" s="777"/>
    </row>
    <row r="58" spans="1:32" ht="36.75" customHeight="1" thickTop="1" thickBot="1" x14ac:dyDescent="0.35">
      <c r="A58" s="776" t="s">
        <v>343</v>
      </c>
      <c r="B58" s="753"/>
      <c r="C58" s="753"/>
      <c r="D58" s="753"/>
      <c r="E58" s="753"/>
      <c r="F58" s="753"/>
      <c r="G58" s="753"/>
      <c r="H58" s="753"/>
      <c r="I58" s="753"/>
      <c r="J58" s="753"/>
      <c r="K58" s="754" t="s">
        <v>405</v>
      </c>
      <c r="L58" s="754"/>
      <c r="M58" s="754"/>
      <c r="N58" s="754"/>
      <c r="O58" s="755" t="s">
        <v>531</v>
      </c>
      <c r="P58" s="755"/>
      <c r="Q58" s="755"/>
      <c r="R58" s="755"/>
      <c r="S58" s="755"/>
      <c r="T58" s="755"/>
      <c r="U58" s="755" t="s">
        <v>531</v>
      </c>
      <c r="V58" s="755"/>
      <c r="W58" s="755"/>
      <c r="X58" s="755"/>
      <c r="Y58" s="755"/>
      <c r="Z58" s="755"/>
      <c r="AA58" s="756" t="s">
        <v>531</v>
      </c>
      <c r="AB58" s="756"/>
      <c r="AC58" s="756"/>
      <c r="AD58" s="756"/>
      <c r="AE58" s="756"/>
      <c r="AF58" s="777"/>
    </row>
    <row r="59" spans="1:32" ht="55.5" customHeight="1" thickTop="1" thickBot="1" x14ac:dyDescent="0.35">
      <c r="A59" s="776" t="s">
        <v>345</v>
      </c>
      <c r="B59" s="753"/>
      <c r="C59" s="753"/>
      <c r="D59" s="753"/>
      <c r="E59" s="753"/>
      <c r="F59" s="753"/>
      <c r="G59" s="753"/>
      <c r="H59" s="753"/>
      <c r="I59" s="753"/>
      <c r="J59" s="753"/>
      <c r="K59" s="754" t="s">
        <v>406</v>
      </c>
      <c r="L59" s="754"/>
      <c r="M59" s="754"/>
      <c r="N59" s="754"/>
      <c r="O59" s="755" t="s">
        <v>531</v>
      </c>
      <c r="P59" s="755"/>
      <c r="Q59" s="755"/>
      <c r="R59" s="755"/>
      <c r="S59" s="755"/>
      <c r="T59" s="755"/>
      <c r="U59" s="755" t="s">
        <v>531</v>
      </c>
      <c r="V59" s="755"/>
      <c r="W59" s="755"/>
      <c r="X59" s="755"/>
      <c r="Y59" s="755"/>
      <c r="Z59" s="755"/>
      <c r="AA59" s="756" t="s">
        <v>531</v>
      </c>
      <c r="AB59" s="756"/>
      <c r="AC59" s="756"/>
      <c r="AD59" s="756"/>
      <c r="AE59" s="756"/>
      <c r="AF59" s="777"/>
    </row>
    <row r="60" spans="1:32" ht="36.75" customHeight="1" thickTop="1" thickBot="1" x14ac:dyDescent="0.35">
      <c r="A60" s="776" t="s">
        <v>347</v>
      </c>
      <c r="B60" s="753"/>
      <c r="C60" s="753"/>
      <c r="D60" s="753"/>
      <c r="E60" s="753"/>
      <c r="F60" s="753"/>
      <c r="G60" s="753"/>
      <c r="H60" s="753"/>
      <c r="I60" s="753"/>
      <c r="J60" s="753"/>
      <c r="K60" s="754" t="s">
        <v>407</v>
      </c>
      <c r="L60" s="754"/>
      <c r="M60" s="754"/>
      <c r="N60" s="754"/>
      <c r="O60" s="755" t="s">
        <v>531</v>
      </c>
      <c r="P60" s="755"/>
      <c r="Q60" s="755"/>
      <c r="R60" s="755"/>
      <c r="S60" s="755"/>
      <c r="T60" s="755"/>
      <c r="U60" s="755" t="s">
        <v>531</v>
      </c>
      <c r="V60" s="755"/>
      <c r="W60" s="755"/>
      <c r="X60" s="755"/>
      <c r="Y60" s="755"/>
      <c r="Z60" s="755"/>
      <c r="AA60" s="756" t="s">
        <v>531</v>
      </c>
      <c r="AB60" s="756"/>
      <c r="AC60" s="756"/>
      <c r="AD60" s="756"/>
      <c r="AE60" s="756"/>
      <c r="AF60" s="777"/>
    </row>
    <row r="61" spans="1:32" ht="18.75" thickTop="1" thickBot="1" x14ac:dyDescent="0.35">
      <c r="A61" s="776" t="s">
        <v>349</v>
      </c>
      <c r="B61" s="753"/>
      <c r="C61" s="753"/>
      <c r="D61" s="753"/>
      <c r="E61" s="753"/>
      <c r="F61" s="753"/>
      <c r="G61" s="753"/>
      <c r="H61" s="753"/>
      <c r="I61" s="753"/>
      <c r="J61" s="753"/>
      <c r="K61" s="754" t="s">
        <v>408</v>
      </c>
      <c r="L61" s="754"/>
      <c r="M61" s="754"/>
      <c r="N61" s="754"/>
      <c r="O61" s="755" t="s">
        <v>531</v>
      </c>
      <c r="P61" s="755"/>
      <c r="Q61" s="755"/>
      <c r="R61" s="755"/>
      <c r="S61" s="755"/>
      <c r="T61" s="755"/>
      <c r="U61" s="755" t="s">
        <v>531</v>
      </c>
      <c r="V61" s="755"/>
      <c r="W61" s="755"/>
      <c r="X61" s="755"/>
      <c r="Y61" s="755"/>
      <c r="Z61" s="755"/>
      <c r="AA61" s="756" t="s">
        <v>531</v>
      </c>
      <c r="AB61" s="756"/>
      <c r="AC61" s="756"/>
      <c r="AD61" s="756"/>
      <c r="AE61" s="756"/>
      <c r="AF61" s="777"/>
    </row>
    <row r="62" spans="1:32" ht="33.75" customHeight="1" thickTop="1" thickBot="1" x14ac:dyDescent="0.35">
      <c r="A62" s="776" t="s">
        <v>409</v>
      </c>
      <c r="B62" s="753"/>
      <c r="C62" s="753"/>
      <c r="D62" s="753"/>
      <c r="E62" s="753"/>
      <c r="F62" s="753"/>
      <c r="G62" s="753"/>
      <c r="H62" s="753"/>
      <c r="I62" s="753"/>
      <c r="J62" s="753"/>
      <c r="K62" s="754" t="s">
        <v>410</v>
      </c>
      <c r="L62" s="754"/>
      <c r="M62" s="754"/>
      <c r="N62" s="754"/>
      <c r="O62" s="755" t="s">
        <v>531</v>
      </c>
      <c r="P62" s="755"/>
      <c r="Q62" s="755"/>
      <c r="R62" s="755"/>
      <c r="S62" s="755"/>
      <c r="T62" s="755"/>
      <c r="U62" s="755" t="s">
        <v>531</v>
      </c>
      <c r="V62" s="755"/>
      <c r="W62" s="755"/>
      <c r="X62" s="755"/>
      <c r="Y62" s="755"/>
      <c r="Z62" s="755"/>
      <c r="AA62" s="756" t="s">
        <v>531</v>
      </c>
      <c r="AB62" s="756"/>
      <c r="AC62" s="756"/>
      <c r="AD62" s="756"/>
      <c r="AE62" s="756"/>
      <c r="AF62" s="777"/>
    </row>
    <row r="63" spans="1:32" ht="40.5" customHeight="1" thickTop="1" thickBot="1" x14ac:dyDescent="0.35">
      <c r="A63" s="776" t="s">
        <v>343</v>
      </c>
      <c r="B63" s="753"/>
      <c r="C63" s="753"/>
      <c r="D63" s="753"/>
      <c r="E63" s="753"/>
      <c r="F63" s="753"/>
      <c r="G63" s="753"/>
      <c r="H63" s="753"/>
      <c r="I63" s="753"/>
      <c r="J63" s="753"/>
      <c r="K63" s="754" t="s">
        <v>411</v>
      </c>
      <c r="L63" s="754"/>
      <c r="M63" s="754"/>
      <c r="N63" s="754"/>
      <c r="O63" s="755" t="s">
        <v>531</v>
      </c>
      <c r="P63" s="755"/>
      <c r="Q63" s="755"/>
      <c r="R63" s="755"/>
      <c r="S63" s="755"/>
      <c r="T63" s="755"/>
      <c r="U63" s="755" t="s">
        <v>531</v>
      </c>
      <c r="V63" s="755"/>
      <c r="W63" s="755"/>
      <c r="X63" s="755"/>
      <c r="Y63" s="755"/>
      <c r="Z63" s="755"/>
      <c r="AA63" s="756" t="s">
        <v>531</v>
      </c>
      <c r="AB63" s="756"/>
      <c r="AC63" s="756"/>
      <c r="AD63" s="756"/>
      <c r="AE63" s="756"/>
      <c r="AF63" s="777"/>
    </row>
    <row r="64" spans="1:32" ht="52.5" customHeight="1" thickTop="1" thickBot="1" x14ac:dyDescent="0.35">
      <c r="A64" s="776" t="s">
        <v>345</v>
      </c>
      <c r="B64" s="753"/>
      <c r="C64" s="753"/>
      <c r="D64" s="753"/>
      <c r="E64" s="753"/>
      <c r="F64" s="753"/>
      <c r="G64" s="753"/>
      <c r="H64" s="753"/>
      <c r="I64" s="753"/>
      <c r="J64" s="753"/>
      <c r="K64" s="754" t="s">
        <v>412</v>
      </c>
      <c r="L64" s="754"/>
      <c r="M64" s="754"/>
      <c r="N64" s="754"/>
      <c r="O64" s="755" t="s">
        <v>531</v>
      </c>
      <c r="P64" s="755"/>
      <c r="Q64" s="755"/>
      <c r="R64" s="755"/>
      <c r="S64" s="755"/>
      <c r="T64" s="755"/>
      <c r="U64" s="755" t="s">
        <v>531</v>
      </c>
      <c r="V64" s="755"/>
      <c r="W64" s="755"/>
      <c r="X64" s="755"/>
      <c r="Y64" s="755"/>
      <c r="Z64" s="755"/>
      <c r="AA64" s="756" t="s">
        <v>531</v>
      </c>
      <c r="AB64" s="756"/>
      <c r="AC64" s="756"/>
      <c r="AD64" s="756"/>
      <c r="AE64" s="756"/>
      <c r="AF64" s="777"/>
    </row>
    <row r="65" spans="1:32" ht="32.25" customHeight="1" thickTop="1" thickBot="1" x14ac:dyDescent="0.35">
      <c r="A65" s="776" t="s">
        <v>347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4" t="s">
        <v>413</v>
      </c>
      <c r="L65" s="754"/>
      <c r="M65" s="754"/>
      <c r="N65" s="754"/>
      <c r="O65" s="755" t="s">
        <v>531</v>
      </c>
      <c r="P65" s="755"/>
      <c r="Q65" s="755"/>
      <c r="R65" s="755"/>
      <c r="S65" s="755"/>
      <c r="T65" s="755"/>
      <c r="U65" s="755" t="s">
        <v>531</v>
      </c>
      <c r="V65" s="755"/>
      <c r="W65" s="755"/>
      <c r="X65" s="755"/>
      <c r="Y65" s="755"/>
      <c r="Z65" s="755"/>
      <c r="AA65" s="756" t="s">
        <v>531</v>
      </c>
      <c r="AB65" s="756"/>
      <c r="AC65" s="756"/>
      <c r="AD65" s="756"/>
      <c r="AE65" s="756"/>
      <c r="AF65" s="777"/>
    </row>
    <row r="66" spans="1:32" ht="18.75" thickTop="1" thickBot="1" x14ac:dyDescent="0.35">
      <c r="A66" s="776" t="s">
        <v>349</v>
      </c>
      <c r="B66" s="753"/>
      <c r="C66" s="753"/>
      <c r="D66" s="753"/>
      <c r="E66" s="753"/>
      <c r="F66" s="753"/>
      <c r="G66" s="753"/>
      <c r="H66" s="753"/>
      <c r="I66" s="753"/>
      <c r="J66" s="753"/>
      <c r="K66" s="754" t="s">
        <v>414</v>
      </c>
      <c r="L66" s="754"/>
      <c r="M66" s="754"/>
      <c r="N66" s="754"/>
      <c r="O66" s="755" t="s">
        <v>531</v>
      </c>
      <c r="P66" s="755"/>
      <c r="Q66" s="755"/>
      <c r="R66" s="755"/>
      <c r="S66" s="755"/>
      <c r="T66" s="755"/>
      <c r="U66" s="755" t="s">
        <v>531</v>
      </c>
      <c r="V66" s="755"/>
      <c r="W66" s="755"/>
      <c r="X66" s="755"/>
      <c r="Y66" s="755"/>
      <c r="Z66" s="755"/>
      <c r="AA66" s="756" t="s">
        <v>531</v>
      </c>
      <c r="AB66" s="756"/>
      <c r="AC66" s="756"/>
      <c r="AD66" s="756"/>
      <c r="AE66" s="756"/>
      <c r="AF66" s="777"/>
    </row>
    <row r="67" spans="1:32" ht="35.25" customHeight="1" thickTop="1" thickBot="1" x14ac:dyDescent="0.35">
      <c r="A67" s="776" t="s">
        <v>415</v>
      </c>
      <c r="B67" s="753"/>
      <c r="C67" s="753"/>
      <c r="D67" s="753"/>
      <c r="E67" s="753"/>
      <c r="F67" s="753"/>
      <c r="G67" s="753"/>
      <c r="H67" s="753"/>
      <c r="I67" s="753"/>
      <c r="J67" s="753"/>
      <c r="K67" s="754" t="s">
        <v>416</v>
      </c>
      <c r="L67" s="754"/>
      <c r="M67" s="754"/>
      <c r="N67" s="754"/>
      <c r="O67" s="755" t="s">
        <v>531</v>
      </c>
      <c r="P67" s="755"/>
      <c r="Q67" s="755"/>
      <c r="R67" s="755"/>
      <c r="S67" s="755"/>
      <c r="T67" s="755"/>
      <c r="U67" s="755" t="s">
        <v>531</v>
      </c>
      <c r="V67" s="755"/>
      <c r="W67" s="755"/>
      <c r="X67" s="755"/>
      <c r="Y67" s="755"/>
      <c r="Z67" s="755"/>
      <c r="AA67" s="756" t="s">
        <v>531</v>
      </c>
      <c r="AB67" s="756"/>
      <c r="AC67" s="756"/>
      <c r="AD67" s="756"/>
      <c r="AE67" s="756"/>
      <c r="AF67" s="777"/>
    </row>
    <row r="68" spans="1:32" ht="31.5" customHeight="1" thickTop="1" thickBot="1" x14ac:dyDescent="0.35">
      <c r="A68" s="776" t="s">
        <v>417</v>
      </c>
      <c r="B68" s="753"/>
      <c r="C68" s="753"/>
      <c r="D68" s="753"/>
      <c r="E68" s="753"/>
      <c r="F68" s="753"/>
      <c r="G68" s="753"/>
      <c r="H68" s="753"/>
      <c r="I68" s="753"/>
      <c r="J68" s="753"/>
      <c r="K68" s="754" t="s">
        <v>418</v>
      </c>
      <c r="L68" s="754"/>
      <c r="M68" s="754"/>
      <c r="N68" s="754"/>
      <c r="O68" s="755" t="s">
        <v>531</v>
      </c>
      <c r="P68" s="755"/>
      <c r="Q68" s="755"/>
      <c r="R68" s="755"/>
      <c r="S68" s="755"/>
      <c r="T68" s="755"/>
      <c r="U68" s="755" t="s">
        <v>531</v>
      </c>
      <c r="V68" s="755"/>
      <c r="W68" s="755"/>
      <c r="X68" s="755"/>
      <c r="Y68" s="755"/>
      <c r="Z68" s="755"/>
      <c r="AA68" s="756" t="s">
        <v>531</v>
      </c>
      <c r="AB68" s="756"/>
      <c r="AC68" s="756"/>
      <c r="AD68" s="756"/>
      <c r="AE68" s="756"/>
      <c r="AF68" s="777"/>
    </row>
    <row r="69" spans="1:32" ht="33.75" customHeight="1" thickTop="1" thickBot="1" x14ac:dyDescent="0.35">
      <c r="A69" s="776" t="s">
        <v>343</v>
      </c>
      <c r="B69" s="753"/>
      <c r="C69" s="753"/>
      <c r="D69" s="753"/>
      <c r="E69" s="753"/>
      <c r="F69" s="753"/>
      <c r="G69" s="753"/>
      <c r="H69" s="753"/>
      <c r="I69" s="753"/>
      <c r="J69" s="753"/>
      <c r="K69" s="754" t="s">
        <v>419</v>
      </c>
      <c r="L69" s="754"/>
      <c r="M69" s="754"/>
      <c r="N69" s="754"/>
      <c r="O69" s="755" t="s">
        <v>531</v>
      </c>
      <c r="P69" s="755"/>
      <c r="Q69" s="755"/>
      <c r="R69" s="755"/>
      <c r="S69" s="755"/>
      <c r="T69" s="755"/>
      <c r="U69" s="755" t="s">
        <v>531</v>
      </c>
      <c r="V69" s="755"/>
      <c r="W69" s="755"/>
      <c r="X69" s="755"/>
      <c r="Y69" s="755"/>
      <c r="Z69" s="755"/>
      <c r="AA69" s="756" t="s">
        <v>531</v>
      </c>
      <c r="AB69" s="756"/>
      <c r="AC69" s="756"/>
      <c r="AD69" s="756"/>
      <c r="AE69" s="756"/>
      <c r="AF69" s="777"/>
    </row>
    <row r="70" spans="1:32" ht="51.75" customHeight="1" thickTop="1" thickBot="1" x14ac:dyDescent="0.35">
      <c r="A70" s="776" t="s">
        <v>345</v>
      </c>
      <c r="B70" s="753"/>
      <c r="C70" s="753"/>
      <c r="D70" s="753"/>
      <c r="E70" s="753"/>
      <c r="F70" s="753"/>
      <c r="G70" s="753"/>
      <c r="H70" s="753"/>
      <c r="I70" s="753"/>
      <c r="J70" s="753"/>
      <c r="K70" s="754" t="s">
        <v>420</v>
      </c>
      <c r="L70" s="754"/>
      <c r="M70" s="754"/>
      <c r="N70" s="754"/>
      <c r="O70" s="755" t="s">
        <v>531</v>
      </c>
      <c r="P70" s="755"/>
      <c r="Q70" s="755"/>
      <c r="R70" s="755"/>
      <c r="S70" s="755"/>
      <c r="T70" s="755"/>
      <c r="U70" s="755" t="s">
        <v>531</v>
      </c>
      <c r="V70" s="755"/>
      <c r="W70" s="755"/>
      <c r="X70" s="755"/>
      <c r="Y70" s="755"/>
      <c r="Z70" s="755"/>
      <c r="AA70" s="756" t="s">
        <v>531</v>
      </c>
      <c r="AB70" s="756"/>
      <c r="AC70" s="756"/>
      <c r="AD70" s="756"/>
      <c r="AE70" s="756"/>
      <c r="AF70" s="777"/>
    </row>
    <row r="71" spans="1:32" ht="34.5" customHeight="1" thickTop="1" thickBot="1" x14ac:dyDescent="0.35">
      <c r="A71" s="776" t="s">
        <v>347</v>
      </c>
      <c r="B71" s="753"/>
      <c r="C71" s="753"/>
      <c r="D71" s="753"/>
      <c r="E71" s="753"/>
      <c r="F71" s="753"/>
      <c r="G71" s="753"/>
      <c r="H71" s="753"/>
      <c r="I71" s="753"/>
      <c r="J71" s="753"/>
      <c r="K71" s="754" t="s">
        <v>421</v>
      </c>
      <c r="L71" s="754"/>
      <c r="M71" s="754"/>
      <c r="N71" s="754"/>
      <c r="O71" s="755" t="s">
        <v>531</v>
      </c>
      <c r="P71" s="755"/>
      <c r="Q71" s="755"/>
      <c r="R71" s="755"/>
      <c r="S71" s="755"/>
      <c r="T71" s="755"/>
      <c r="U71" s="755" t="s">
        <v>531</v>
      </c>
      <c r="V71" s="755"/>
      <c r="W71" s="755"/>
      <c r="X71" s="755"/>
      <c r="Y71" s="755"/>
      <c r="Z71" s="755"/>
      <c r="AA71" s="756" t="s">
        <v>531</v>
      </c>
      <c r="AB71" s="756"/>
      <c r="AC71" s="756"/>
      <c r="AD71" s="756"/>
      <c r="AE71" s="756"/>
      <c r="AF71" s="777"/>
    </row>
    <row r="72" spans="1:32" ht="18.75" thickTop="1" thickBot="1" x14ac:dyDescent="0.35">
      <c r="A72" s="776" t="s">
        <v>349</v>
      </c>
      <c r="B72" s="753"/>
      <c r="C72" s="753"/>
      <c r="D72" s="753"/>
      <c r="E72" s="753"/>
      <c r="F72" s="753"/>
      <c r="G72" s="753"/>
      <c r="H72" s="753"/>
      <c r="I72" s="753"/>
      <c r="J72" s="753"/>
      <c r="K72" s="754" t="s">
        <v>422</v>
      </c>
      <c r="L72" s="754"/>
      <c r="M72" s="754"/>
      <c r="N72" s="754"/>
      <c r="O72" s="755" t="s">
        <v>531</v>
      </c>
      <c r="P72" s="755"/>
      <c r="Q72" s="755"/>
      <c r="R72" s="755"/>
      <c r="S72" s="755"/>
      <c r="T72" s="755"/>
      <c r="U72" s="755" t="s">
        <v>531</v>
      </c>
      <c r="V72" s="755"/>
      <c r="W72" s="755"/>
      <c r="X72" s="755"/>
      <c r="Y72" s="755"/>
      <c r="Z72" s="755"/>
      <c r="AA72" s="756" t="s">
        <v>531</v>
      </c>
      <c r="AB72" s="756"/>
      <c r="AC72" s="756"/>
      <c r="AD72" s="756"/>
      <c r="AE72" s="756"/>
      <c r="AF72" s="777"/>
    </row>
    <row r="73" spans="1:32" ht="33.75" customHeight="1" thickTop="1" thickBot="1" x14ac:dyDescent="0.35">
      <c r="A73" s="776" t="s">
        <v>423</v>
      </c>
      <c r="B73" s="753"/>
      <c r="C73" s="753"/>
      <c r="D73" s="753"/>
      <c r="E73" s="753"/>
      <c r="F73" s="753"/>
      <c r="G73" s="753"/>
      <c r="H73" s="753"/>
      <c r="I73" s="753"/>
      <c r="J73" s="753"/>
      <c r="K73" s="754" t="s">
        <v>424</v>
      </c>
      <c r="L73" s="754"/>
      <c r="M73" s="754"/>
      <c r="N73" s="754"/>
      <c r="O73" s="755" t="s">
        <v>531</v>
      </c>
      <c r="P73" s="755"/>
      <c r="Q73" s="755"/>
      <c r="R73" s="755"/>
      <c r="S73" s="755"/>
      <c r="T73" s="755"/>
      <c r="U73" s="755" t="s">
        <v>531</v>
      </c>
      <c r="V73" s="755"/>
      <c r="W73" s="755"/>
      <c r="X73" s="755"/>
      <c r="Y73" s="755"/>
      <c r="Z73" s="755"/>
      <c r="AA73" s="756" t="s">
        <v>531</v>
      </c>
      <c r="AB73" s="756"/>
      <c r="AC73" s="756"/>
      <c r="AD73" s="756"/>
      <c r="AE73" s="756"/>
      <c r="AF73" s="777"/>
    </row>
    <row r="74" spans="1:32" ht="31.5" customHeight="1" thickTop="1" thickBot="1" x14ac:dyDescent="0.35">
      <c r="A74" s="776" t="s">
        <v>343</v>
      </c>
      <c r="B74" s="753"/>
      <c r="C74" s="753"/>
      <c r="D74" s="753"/>
      <c r="E74" s="753"/>
      <c r="F74" s="753"/>
      <c r="G74" s="753"/>
      <c r="H74" s="753"/>
      <c r="I74" s="753"/>
      <c r="J74" s="753"/>
      <c r="K74" s="754" t="s">
        <v>425</v>
      </c>
      <c r="L74" s="754"/>
      <c r="M74" s="754"/>
      <c r="N74" s="754"/>
      <c r="O74" s="755" t="s">
        <v>531</v>
      </c>
      <c r="P74" s="755"/>
      <c r="Q74" s="755"/>
      <c r="R74" s="755"/>
      <c r="S74" s="755"/>
      <c r="T74" s="755"/>
      <c r="U74" s="755" t="s">
        <v>531</v>
      </c>
      <c r="V74" s="755"/>
      <c r="W74" s="755"/>
      <c r="X74" s="755"/>
      <c r="Y74" s="755"/>
      <c r="Z74" s="755"/>
      <c r="AA74" s="756" t="s">
        <v>531</v>
      </c>
      <c r="AB74" s="756"/>
      <c r="AC74" s="756"/>
      <c r="AD74" s="756"/>
      <c r="AE74" s="756"/>
      <c r="AF74" s="777"/>
    </row>
    <row r="75" spans="1:32" ht="54" customHeight="1" thickTop="1" thickBot="1" x14ac:dyDescent="0.35">
      <c r="A75" s="776" t="s">
        <v>345</v>
      </c>
      <c r="B75" s="753"/>
      <c r="C75" s="753"/>
      <c r="D75" s="753"/>
      <c r="E75" s="753"/>
      <c r="F75" s="753"/>
      <c r="G75" s="753"/>
      <c r="H75" s="753"/>
      <c r="I75" s="753"/>
      <c r="J75" s="753"/>
      <c r="K75" s="754" t="s">
        <v>426</v>
      </c>
      <c r="L75" s="754"/>
      <c r="M75" s="754"/>
      <c r="N75" s="754"/>
      <c r="O75" s="755" t="s">
        <v>531</v>
      </c>
      <c r="P75" s="755"/>
      <c r="Q75" s="755"/>
      <c r="R75" s="755"/>
      <c r="S75" s="755"/>
      <c r="T75" s="755"/>
      <c r="U75" s="755" t="s">
        <v>531</v>
      </c>
      <c r="V75" s="755"/>
      <c r="W75" s="755"/>
      <c r="X75" s="755"/>
      <c r="Y75" s="755"/>
      <c r="Z75" s="755"/>
      <c r="AA75" s="756" t="s">
        <v>531</v>
      </c>
      <c r="AB75" s="756"/>
      <c r="AC75" s="756"/>
      <c r="AD75" s="756"/>
      <c r="AE75" s="756"/>
      <c r="AF75" s="777"/>
    </row>
    <row r="76" spans="1:32" ht="35.25" customHeight="1" thickTop="1" thickBot="1" x14ac:dyDescent="0.35">
      <c r="A76" s="776" t="s">
        <v>347</v>
      </c>
      <c r="B76" s="753"/>
      <c r="C76" s="753"/>
      <c r="D76" s="753"/>
      <c r="E76" s="753"/>
      <c r="F76" s="753"/>
      <c r="G76" s="753"/>
      <c r="H76" s="753"/>
      <c r="I76" s="753"/>
      <c r="J76" s="753"/>
      <c r="K76" s="754" t="s">
        <v>427</v>
      </c>
      <c r="L76" s="754"/>
      <c r="M76" s="754"/>
      <c r="N76" s="754"/>
      <c r="O76" s="755" t="s">
        <v>531</v>
      </c>
      <c r="P76" s="755"/>
      <c r="Q76" s="755"/>
      <c r="R76" s="755"/>
      <c r="S76" s="755"/>
      <c r="T76" s="755"/>
      <c r="U76" s="755" t="s">
        <v>531</v>
      </c>
      <c r="V76" s="755"/>
      <c r="W76" s="755"/>
      <c r="X76" s="755"/>
      <c r="Y76" s="755"/>
      <c r="Z76" s="755"/>
      <c r="AA76" s="756" t="s">
        <v>531</v>
      </c>
      <c r="AB76" s="756"/>
      <c r="AC76" s="756"/>
      <c r="AD76" s="756"/>
      <c r="AE76" s="756"/>
      <c r="AF76" s="777"/>
    </row>
    <row r="77" spans="1:32" ht="18.75" thickTop="1" thickBot="1" x14ac:dyDescent="0.35">
      <c r="A77" s="776" t="s">
        <v>349</v>
      </c>
      <c r="B77" s="753"/>
      <c r="C77" s="753"/>
      <c r="D77" s="753"/>
      <c r="E77" s="753"/>
      <c r="F77" s="753"/>
      <c r="G77" s="753"/>
      <c r="H77" s="753"/>
      <c r="I77" s="753"/>
      <c r="J77" s="753"/>
      <c r="K77" s="754" t="s">
        <v>428</v>
      </c>
      <c r="L77" s="754"/>
      <c r="M77" s="754"/>
      <c r="N77" s="754"/>
      <c r="O77" s="755" t="s">
        <v>531</v>
      </c>
      <c r="P77" s="755"/>
      <c r="Q77" s="755"/>
      <c r="R77" s="755"/>
      <c r="S77" s="755"/>
      <c r="T77" s="755"/>
      <c r="U77" s="755" t="s">
        <v>531</v>
      </c>
      <c r="V77" s="755"/>
      <c r="W77" s="755"/>
      <c r="X77" s="755"/>
      <c r="Y77" s="755"/>
      <c r="Z77" s="755"/>
      <c r="AA77" s="756" t="s">
        <v>531</v>
      </c>
      <c r="AB77" s="756"/>
      <c r="AC77" s="756"/>
      <c r="AD77" s="756"/>
      <c r="AE77" s="756"/>
      <c r="AF77" s="777"/>
    </row>
    <row r="78" spans="1:32" ht="34.5" customHeight="1" thickTop="1" thickBot="1" x14ac:dyDescent="0.35">
      <c r="A78" s="776" t="s">
        <v>429</v>
      </c>
      <c r="B78" s="753"/>
      <c r="C78" s="753"/>
      <c r="D78" s="753"/>
      <c r="E78" s="753"/>
      <c r="F78" s="753"/>
      <c r="G78" s="753"/>
      <c r="H78" s="753"/>
      <c r="I78" s="753"/>
      <c r="J78" s="753"/>
      <c r="K78" s="754" t="s">
        <v>430</v>
      </c>
      <c r="L78" s="754"/>
      <c r="M78" s="754"/>
      <c r="N78" s="754"/>
      <c r="O78" s="755" t="s">
        <v>531</v>
      </c>
      <c r="P78" s="755"/>
      <c r="Q78" s="755"/>
      <c r="R78" s="755"/>
      <c r="S78" s="755"/>
      <c r="T78" s="755"/>
      <c r="U78" s="755" t="s">
        <v>531</v>
      </c>
      <c r="V78" s="755"/>
      <c r="W78" s="755"/>
      <c r="X78" s="755"/>
      <c r="Y78" s="755"/>
      <c r="Z78" s="755"/>
      <c r="AA78" s="756" t="s">
        <v>531</v>
      </c>
      <c r="AB78" s="756"/>
      <c r="AC78" s="756"/>
      <c r="AD78" s="756"/>
      <c r="AE78" s="756"/>
      <c r="AF78" s="777"/>
    </row>
    <row r="79" spans="1:32" ht="18.75" thickTop="1" thickBot="1" x14ac:dyDescent="0.35">
      <c r="A79" s="776" t="s">
        <v>431</v>
      </c>
      <c r="B79" s="753"/>
      <c r="C79" s="753"/>
      <c r="D79" s="753"/>
      <c r="E79" s="753"/>
      <c r="F79" s="753"/>
      <c r="G79" s="753"/>
      <c r="H79" s="753"/>
      <c r="I79" s="753"/>
      <c r="J79" s="753"/>
      <c r="K79" s="754" t="s">
        <v>432</v>
      </c>
      <c r="L79" s="754"/>
      <c r="M79" s="754"/>
      <c r="N79" s="754"/>
      <c r="O79" s="755" t="s">
        <v>531</v>
      </c>
      <c r="P79" s="755"/>
      <c r="Q79" s="755"/>
      <c r="R79" s="755"/>
      <c r="S79" s="755"/>
      <c r="T79" s="755"/>
      <c r="U79" s="755" t="s">
        <v>531</v>
      </c>
      <c r="V79" s="755"/>
      <c r="W79" s="755"/>
      <c r="X79" s="755"/>
      <c r="Y79" s="755"/>
      <c r="Z79" s="755"/>
      <c r="AA79" s="756" t="s">
        <v>531</v>
      </c>
      <c r="AB79" s="756"/>
      <c r="AC79" s="756"/>
      <c r="AD79" s="756"/>
      <c r="AE79" s="756"/>
      <c r="AF79" s="777"/>
    </row>
    <row r="80" spans="1:32" ht="18.75" thickTop="1" thickBot="1" x14ac:dyDescent="0.35">
      <c r="A80" s="776" t="s">
        <v>433</v>
      </c>
      <c r="B80" s="753"/>
      <c r="C80" s="753"/>
      <c r="D80" s="753"/>
      <c r="E80" s="753"/>
      <c r="F80" s="753"/>
      <c r="G80" s="753"/>
      <c r="H80" s="753"/>
      <c r="I80" s="753"/>
      <c r="J80" s="753"/>
      <c r="K80" s="754" t="s">
        <v>434</v>
      </c>
      <c r="L80" s="754"/>
      <c r="M80" s="754"/>
      <c r="N80" s="754"/>
      <c r="O80" s="755" t="s">
        <v>531</v>
      </c>
      <c r="P80" s="755"/>
      <c r="Q80" s="755"/>
      <c r="R80" s="755"/>
      <c r="S80" s="755"/>
      <c r="T80" s="755"/>
      <c r="U80" s="755" t="s">
        <v>531</v>
      </c>
      <c r="V80" s="755"/>
      <c r="W80" s="755"/>
      <c r="X80" s="755"/>
      <c r="Y80" s="755"/>
      <c r="Z80" s="755"/>
      <c r="AA80" s="756" t="s">
        <v>531</v>
      </c>
      <c r="AB80" s="756"/>
      <c r="AC80" s="756"/>
      <c r="AD80" s="756"/>
      <c r="AE80" s="756"/>
      <c r="AF80" s="777"/>
    </row>
    <row r="81" spans="1:32" ht="18.75" thickTop="1" thickBot="1" x14ac:dyDescent="0.35">
      <c r="A81" s="776" t="s">
        <v>435</v>
      </c>
      <c r="B81" s="753"/>
      <c r="C81" s="753"/>
      <c r="D81" s="753"/>
      <c r="E81" s="753"/>
      <c r="F81" s="753"/>
      <c r="G81" s="753"/>
      <c r="H81" s="753"/>
      <c r="I81" s="753"/>
      <c r="J81" s="753"/>
      <c r="K81" s="754" t="s">
        <v>436</v>
      </c>
      <c r="L81" s="754"/>
      <c r="M81" s="754"/>
      <c r="N81" s="754"/>
      <c r="O81" s="755">
        <v>1752560</v>
      </c>
      <c r="P81" s="755"/>
      <c r="Q81" s="755"/>
      <c r="R81" s="755"/>
      <c r="S81" s="755"/>
      <c r="T81" s="755"/>
      <c r="U81" s="755">
        <v>627506</v>
      </c>
      <c r="V81" s="755"/>
      <c r="W81" s="755"/>
      <c r="X81" s="755"/>
      <c r="Y81" s="755"/>
      <c r="Z81" s="755"/>
      <c r="AA81" s="757">
        <v>35.81</v>
      </c>
      <c r="AB81" s="756"/>
      <c r="AC81" s="756"/>
      <c r="AD81" s="756"/>
      <c r="AE81" s="756"/>
      <c r="AF81" s="777"/>
    </row>
    <row r="82" spans="1:32" ht="18.75" thickTop="1" thickBot="1" x14ac:dyDescent="0.35">
      <c r="A82" s="776" t="s">
        <v>437</v>
      </c>
      <c r="B82" s="753"/>
      <c r="C82" s="753"/>
      <c r="D82" s="753"/>
      <c r="E82" s="753"/>
      <c r="F82" s="753"/>
      <c r="G82" s="753"/>
      <c r="H82" s="753"/>
      <c r="I82" s="753"/>
      <c r="J82" s="753"/>
      <c r="K82" s="754" t="s">
        <v>438</v>
      </c>
      <c r="L82" s="754"/>
      <c r="M82" s="754"/>
      <c r="N82" s="754"/>
      <c r="O82" s="755" t="s">
        <v>531</v>
      </c>
      <c r="P82" s="755"/>
      <c r="Q82" s="755"/>
      <c r="R82" s="755"/>
      <c r="S82" s="755"/>
      <c r="T82" s="755"/>
      <c r="U82" s="755" t="s">
        <v>531</v>
      </c>
      <c r="V82" s="755"/>
      <c r="W82" s="755"/>
      <c r="X82" s="755"/>
      <c r="Y82" s="755"/>
      <c r="Z82" s="755"/>
      <c r="AA82" s="756" t="s">
        <v>531</v>
      </c>
      <c r="AB82" s="756"/>
      <c r="AC82" s="756"/>
      <c r="AD82" s="756"/>
      <c r="AE82" s="756"/>
      <c r="AF82" s="777"/>
    </row>
    <row r="83" spans="1:32" ht="30.75" customHeight="1" thickTop="1" thickBot="1" x14ac:dyDescent="0.35">
      <c r="A83" s="776" t="s">
        <v>439</v>
      </c>
      <c r="B83" s="753"/>
      <c r="C83" s="753"/>
      <c r="D83" s="753"/>
      <c r="E83" s="753"/>
      <c r="F83" s="753"/>
      <c r="G83" s="753"/>
      <c r="H83" s="753"/>
      <c r="I83" s="753"/>
      <c r="J83" s="753"/>
      <c r="K83" s="754" t="s">
        <v>440</v>
      </c>
      <c r="L83" s="754"/>
      <c r="M83" s="754"/>
      <c r="N83" s="754"/>
      <c r="O83" s="755">
        <v>313275</v>
      </c>
      <c r="P83" s="755"/>
      <c r="Q83" s="755"/>
      <c r="R83" s="755"/>
      <c r="S83" s="755"/>
      <c r="T83" s="755"/>
      <c r="U83" s="755">
        <v>133255</v>
      </c>
      <c r="V83" s="755"/>
      <c r="W83" s="755"/>
      <c r="X83" s="755"/>
      <c r="Y83" s="755"/>
      <c r="Z83" s="755"/>
      <c r="AA83" s="757">
        <v>42.54</v>
      </c>
      <c r="AB83" s="756"/>
      <c r="AC83" s="756"/>
      <c r="AD83" s="756"/>
      <c r="AE83" s="756"/>
      <c r="AF83" s="777"/>
    </row>
    <row r="84" spans="1:32" ht="18.75" thickTop="1" thickBot="1" x14ac:dyDescent="0.35">
      <c r="A84" s="776" t="s">
        <v>441</v>
      </c>
      <c r="B84" s="753"/>
      <c r="C84" s="753"/>
      <c r="D84" s="753"/>
      <c r="E84" s="753"/>
      <c r="F84" s="753"/>
      <c r="G84" s="753"/>
      <c r="H84" s="753"/>
      <c r="I84" s="753"/>
      <c r="J84" s="753"/>
      <c r="K84" s="754" t="s">
        <v>442</v>
      </c>
      <c r="L84" s="754"/>
      <c r="M84" s="754"/>
      <c r="N84" s="754"/>
      <c r="O84" s="755">
        <v>1439285</v>
      </c>
      <c r="P84" s="755"/>
      <c r="Q84" s="755"/>
      <c r="R84" s="755"/>
      <c r="S84" s="755"/>
      <c r="T84" s="755"/>
      <c r="U84" s="755">
        <v>494251</v>
      </c>
      <c r="V84" s="755"/>
      <c r="W84" s="755"/>
      <c r="X84" s="755"/>
      <c r="Y84" s="755"/>
      <c r="Z84" s="755"/>
      <c r="AA84" s="757">
        <v>34.340000000000003</v>
      </c>
      <c r="AB84" s="756"/>
      <c r="AC84" s="756"/>
      <c r="AD84" s="756"/>
      <c r="AE84" s="756"/>
      <c r="AF84" s="777"/>
    </row>
    <row r="85" spans="1:32" ht="18.75" thickTop="1" thickBot="1" x14ac:dyDescent="0.35">
      <c r="A85" s="776" t="s">
        <v>443</v>
      </c>
      <c r="B85" s="753"/>
      <c r="C85" s="753"/>
      <c r="D85" s="753"/>
      <c r="E85" s="753"/>
      <c r="F85" s="753"/>
      <c r="G85" s="753"/>
      <c r="H85" s="753"/>
      <c r="I85" s="753"/>
      <c r="J85" s="753"/>
      <c r="K85" s="754" t="s">
        <v>444</v>
      </c>
      <c r="L85" s="754"/>
      <c r="M85" s="754"/>
      <c r="N85" s="754"/>
      <c r="O85" s="755" t="s">
        <v>531</v>
      </c>
      <c r="P85" s="755"/>
      <c r="Q85" s="755"/>
      <c r="R85" s="755"/>
      <c r="S85" s="755"/>
      <c r="T85" s="755"/>
      <c r="U85" s="755" t="s">
        <v>531</v>
      </c>
      <c r="V85" s="755"/>
      <c r="W85" s="755"/>
      <c r="X85" s="755"/>
      <c r="Y85" s="755"/>
      <c r="Z85" s="755"/>
      <c r="AA85" s="756" t="s">
        <v>531</v>
      </c>
      <c r="AB85" s="756"/>
      <c r="AC85" s="756"/>
      <c r="AD85" s="756"/>
      <c r="AE85" s="756"/>
      <c r="AF85" s="777"/>
    </row>
    <row r="86" spans="1:32" ht="18.75" thickTop="1" thickBot="1" x14ac:dyDescent="0.35">
      <c r="A86" s="776" t="s">
        <v>445</v>
      </c>
      <c r="B86" s="753"/>
      <c r="C86" s="753"/>
      <c r="D86" s="753"/>
      <c r="E86" s="753"/>
      <c r="F86" s="753"/>
      <c r="G86" s="753"/>
      <c r="H86" s="753"/>
      <c r="I86" s="753"/>
      <c r="J86" s="753"/>
      <c r="K86" s="754" t="s">
        <v>446</v>
      </c>
      <c r="L86" s="754"/>
      <c r="M86" s="754"/>
      <c r="N86" s="754"/>
      <c r="O86" s="755">
        <v>26207</v>
      </c>
      <c r="P86" s="755"/>
      <c r="Q86" s="755"/>
      <c r="R86" s="755"/>
      <c r="S86" s="755"/>
      <c r="T86" s="755"/>
      <c r="U86" s="755">
        <v>1554449</v>
      </c>
      <c r="V86" s="755"/>
      <c r="W86" s="755"/>
      <c r="X86" s="755"/>
      <c r="Y86" s="755"/>
      <c r="Z86" s="755"/>
      <c r="AA86" s="757">
        <v>5931.43</v>
      </c>
      <c r="AB86" s="756"/>
      <c r="AC86" s="756"/>
      <c r="AD86" s="756"/>
      <c r="AE86" s="756"/>
      <c r="AF86" s="777"/>
    </row>
    <row r="87" spans="1:32" ht="36" customHeight="1" thickTop="1" thickBot="1" x14ac:dyDescent="0.35">
      <c r="A87" s="776" t="s">
        <v>447</v>
      </c>
      <c r="B87" s="753"/>
      <c r="C87" s="753"/>
      <c r="D87" s="753"/>
      <c r="E87" s="753"/>
      <c r="F87" s="753"/>
      <c r="G87" s="753"/>
      <c r="H87" s="753"/>
      <c r="I87" s="753"/>
      <c r="J87" s="753"/>
      <c r="K87" s="754" t="s">
        <v>448</v>
      </c>
      <c r="L87" s="754"/>
      <c r="M87" s="754"/>
      <c r="N87" s="754"/>
      <c r="O87" s="755">
        <v>26207</v>
      </c>
      <c r="P87" s="755"/>
      <c r="Q87" s="755"/>
      <c r="R87" s="755"/>
      <c r="S87" s="755"/>
      <c r="T87" s="755"/>
      <c r="U87" s="755">
        <v>61357</v>
      </c>
      <c r="V87" s="755"/>
      <c r="W87" s="755"/>
      <c r="X87" s="755"/>
      <c r="Y87" s="755"/>
      <c r="Z87" s="755"/>
      <c r="AA87" s="757">
        <v>234.12</v>
      </c>
      <c r="AB87" s="756"/>
      <c r="AC87" s="756"/>
      <c r="AD87" s="756"/>
      <c r="AE87" s="756"/>
      <c r="AF87" s="777"/>
    </row>
    <row r="88" spans="1:32" ht="54.75" customHeight="1" thickTop="1" thickBot="1" x14ac:dyDescent="0.35">
      <c r="A88" s="776" t="s">
        <v>449</v>
      </c>
      <c r="B88" s="753"/>
      <c r="C88" s="753"/>
      <c r="D88" s="753"/>
      <c r="E88" s="753"/>
      <c r="F88" s="753"/>
      <c r="G88" s="753"/>
      <c r="H88" s="753"/>
      <c r="I88" s="753"/>
      <c r="J88" s="753"/>
      <c r="K88" s="754" t="s">
        <v>450</v>
      </c>
      <c r="L88" s="754"/>
      <c r="M88" s="754"/>
      <c r="N88" s="754"/>
      <c r="O88" s="755" t="s">
        <v>531</v>
      </c>
      <c r="P88" s="755"/>
      <c r="Q88" s="755"/>
      <c r="R88" s="755"/>
      <c r="S88" s="755"/>
      <c r="T88" s="755"/>
      <c r="U88" s="755" t="s">
        <v>531</v>
      </c>
      <c r="V88" s="755"/>
      <c r="W88" s="755"/>
      <c r="X88" s="755"/>
      <c r="Y88" s="755"/>
      <c r="Z88" s="755"/>
      <c r="AA88" s="756" t="s">
        <v>531</v>
      </c>
      <c r="AB88" s="756"/>
      <c r="AC88" s="756"/>
      <c r="AD88" s="756"/>
      <c r="AE88" s="756"/>
      <c r="AF88" s="777"/>
    </row>
    <row r="89" spans="1:32" ht="35.25" customHeight="1" thickTop="1" thickBot="1" x14ac:dyDescent="0.35">
      <c r="A89" s="776" t="s">
        <v>451</v>
      </c>
      <c r="B89" s="753"/>
      <c r="C89" s="753"/>
      <c r="D89" s="753"/>
      <c r="E89" s="753"/>
      <c r="F89" s="753"/>
      <c r="G89" s="753"/>
      <c r="H89" s="753"/>
      <c r="I89" s="753"/>
      <c r="J89" s="753"/>
      <c r="K89" s="754" t="s">
        <v>452</v>
      </c>
      <c r="L89" s="754"/>
      <c r="M89" s="754"/>
      <c r="N89" s="754"/>
      <c r="O89" s="755" t="s">
        <v>531</v>
      </c>
      <c r="P89" s="755"/>
      <c r="Q89" s="755"/>
      <c r="R89" s="755"/>
      <c r="S89" s="755"/>
      <c r="T89" s="755"/>
      <c r="U89" s="755">
        <v>1493092</v>
      </c>
      <c r="V89" s="755"/>
      <c r="W89" s="755"/>
      <c r="X89" s="755"/>
      <c r="Y89" s="755"/>
      <c r="Z89" s="755"/>
      <c r="AA89" s="756" t="s">
        <v>531</v>
      </c>
      <c r="AB89" s="756"/>
      <c r="AC89" s="756"/>
      <c r="AD89" s="756"/>
      <c r="AE89" s="756"/>
      <c r="AF89" s="777"/>
    </row>
    <row r="90" spans="1:32" ht="54" customHeight="1" thickTop="1" thickBot="1" x14ac:dyDescent="0.35">
      <c r="A90" s="776" t="s">
        <v>453</v>
      </c>
      <c r="B90" s="753"/>
      <c r="C90" s="753"/>
      <c r="D90" s="753"/>
      <c r="E90" s="753"/>
      <c r="F90" s="753"/>
      <c r="G90" s="753"/>
      <c r="H90" s="753"/>
      <c r="I90" s="753"/>
      <c r="J90" s="753"/>
      <c r="K90" s="754" t="s">
        <v>454</v>
      </c>
      <c r="L90" s="754"/>
      <c r="M90" s="754"/>
      <c r="N90" s="754"/>
      <c r="O90" s="755" t="s">
        <v>531</v>
      </c>
      <c r="P90" s="755"/>
      <c r="Q90" s="755"/>
      <c r="R90" s="755"/>
      <c r="S90" s="755"/>
      <c r="T90" s="755"/>
      <c r="U90" s="755" t="s">
        <v>531</v>
      </c>
      <c r="V90" s="755"/>
      <c r="W90" s="755"/>
      <c r="X90" s="755"/>
      <c r="Y90" s="755"/>
      <c r="Z90" s="755"/>
      <c r="AA90" s="756" t="s">
        <v>531</v>
      </c>
      <c r="AB90" s="756"/>
      <c r="AC90" s="756"/>
      <c r="AD90" s="756"/>
      <c r="AE90" s="756"/>
      <c r="AF90" s="777"/>
    </row>
    <row r="91" spans="1:32" ht="39" customHeight="1" thickTop="1" thickBot="1" x14ac:dyDescent="0.35">
      <c r="A91" s="776" t="s">
        <v>455</v>
      </c>
      <c r="B91" s="753"/>
      <c r="C91" s="753"/>
      <c r="D91" s="753"/>
      <c r="E91" s="753"/>
      <c r="F91" s="753"/>
      <c r="G91" s="753"/>
      <c r="H91" s="753"/>
      <c r="I91" s="753"/>
      <c r="J91" s="753"/>
      <c r="K91" s="754" t="s">
        <v>456</v>
      </c>
      <c r="L91" s="754"/>
      <c r="M91" s="754"/>
      <c r="N91" s="754"/>
      <c r="O91" s="755" t="s">
        <v>531</v>
      </c>
      <c r="P91" s="755"/>
      <c r="Q91" s="755"/>
      <c r="R91" s="755"/>
      <c r="S91" s="755"/>
      <c r="T91" s="755"/>
      <c r="U91" s="755" t="s">
        <v>531</v>
      </c>
      <c r="V91" s="755"/>
      <c r="W91" s="755"/>
      <c r="X91" s="755"/>
      <c r="Y91" s="755"/>
      <c r="Z91" s="755"/>
      <c r="AA91" s="756" t="s">
        <v>531</v>
      </c>
      <c r="AB91" s="756"/>
      <c r="AC91" s="756"/>
      <c r="AD91" s="756"/>
      <c r="AE91" s="756"/>
      <c r="AF91" s="777"/>
    </row>
    <row r="92" spans="1:32" ht="18.75" thickTop="1" thickBot="1" x14ac:dyDescent="0.35">
      <c r="A92" s="776" t="s">
        <v>220</v>
      </c>
      <c r="B92" s="753"/>
      <c r="C92" s="753"/>
      <c r="D92" s="753"/>
      <c r="E92" s="753"/>
      <c r="F92" s="753"/>
      <c r="G92" s="753"/>
      <c r="H92" s="753"/>
      <c r="I92" s="753"/>
      <c r="J92" s="753"/>
      <c r="K92" s="754" t="s">
        <v>457</v>
      </c>
      <c r="L92" s="754"/>
      <c r="M92" s="754"/>
      <c r="N92" s="754"/>
      <c r="O92" s="755">
        <v>2355452</v>
      </c>
      <c r="P92" s="755"/>
      <c r="Q92" s="755"/>
      <c r="R92" s="755"/>
      <c r="S92" s="755"/>
      <c r="T92" s="755"/>
      <c r="U92" s="755">
        <v>2712362</v>
      </c>
      <c r="V92" s="755"/>
      <c r="W92" s="755"/>
      <c r="X92" s="755"/>
      <c r="Y92" s="755"/>
      <c r="Z92" s="755"/>
      <c r="AA92" s="757">
        <v>115.15</v>
      </c>
      <c r="AB92" s="756"/>
      <c r="AC92" s="756"/>
      <c r="AD92" s="756"/>
      <c r="AE92" s="756"/>
      <c r="AF92" s="777"/>
    </row>
    <row r="93" spans="1:32" ht="18.75" thickTop="1" thickBot="1" x14ac:dyDescent="0.35">
      <c r="A93" s="776" t="s">
        <v>336</v>
      </c>
      <c r="B93" s="753"/>
      <c r="C93" s="753"/>
      <c r="D93" s="753"/>
      <c r="E93" s="753"/>
      <c r="F93" s="753"/>
      <c r="G93" s="753"/>
      <c r="H93" s="753"/>
      <c r="I93" s="753"/>
      <c r="J93" s="753"/>
      <c r="K93" s="754" t="s">
        <v>336</v>
      </c>
      <c r="L93" s="754"/>
      <c r="M93" s="754"/>
      <c r="N93" s="754"/>
      <c r="O93" s="755" t="s">
        <v>336</v>
      </c>
      <c r="P93" s="755"/>
      <c r="Q93" s="755"/>
      <c r="R93" s="755"/>
      <c r="S93" s="755"/>
      <c r="T93" s="755"/>
      <c r="U93" s="755" t="s">
        <v>336</v>
      </c>
      <c r="V93" s="755"/>
      <c r="W93" s="755"/>
      <c r="X93" s="755"/>
      <c r="Y93" s="755"/>
      <c r="Z93" s="755"/>
      <c r="AA93" s="756" t="s">
        <v>336</v>
      </c>
      <c r="AB93" s="756"/>
      <c r="AC93" s="756"/>
      <c r="AD93" s="756"/>
      <c r="AE93" s="756"/>
      <c r="AF93" s="777"/>
    </row>
    <row r="94" spans="1:32" ht="18.75" thickTop="1" thickBot="1" x14ac:dyDescent="0.35">
      <c r="A94" s="776" t="s">
        <v>458</v>
      </c>
      <c r="B94" s="753"/>
      <c r="C94" s="753"/>
      <c r="D94" s="753"/>
      <c r="E94" s="753"/>
      <c r="F94" s="753"/>
      <c r="G94" s="753"/>
      <c r="H94" s="753"/>
      <c r="I94" s="753"/>
      <c r="J94" s="753"/>
      <c r="K94" s="754" t="s">
        <v>336</v>
      </c>
      <c r="L94" s="754"/>
      <c r="M94" s="754"/>
      <c r="N94" s="754"/>
      <c r="O94" s="755" t="s">
        <v>336</v>
      </c>
      <c r="P94" s="755"/>
      <c r="Q94" s="755"/>
      <c r="R94" s="755"/>
      <c r="S94" s="755"/>
      <c r="T94" s="755"/>
      <c r="U94" s="755" t="s">
        <v>336</v>
      </c>
      <c r="V94" s="755"/>
      <c r="W94" s="755"/>
      <c r="X94" s="755"/>
      <c r="Y94" s="755"/>
      <c r="Z94" s="755"/>
      <c r="AA94" s="756" t="s">
        <v>336</v>
      </c>
      <c r="AB94" s="756"/>
      <c r="AC94" s="756"/>
      <c r="AD94" s="756"/>
      <c r="AE94" s="756"/>
      <c r="AF94" s="777"/>
    </row>
    <row r="95" spans="1:32" ht="18.75" thickTop="1" thickBot="1" x14ac:dyDescent="0.35">
      <c r="A95" s="776" t="s">
        <v>459</v>
      </c>
      <c r="B95" s="753"/>
      <c r="C95" s="753"/>
      <c r="D95" s="753"/>
      <c r="E95" s="753"/>
      <c r="F95" s="753"/>
      <c r="G95" s="753"/>
      <c r="H95" s="753"/>
      <c r="I95" s="753"/>
      <c r="J95" s="753"/>
      <c r="K95" s="754" t="s">
        <v>460</v>
      </c>
      <c r="L95" s="754"/>
      <c r="M95" s="754"/>
      <c r="N95" s="754"/>
      <c r="O95" s="755">
        <v>-14553476</v>
      </c>
      <c r="P95" s="755"/>
      <c r="Q95" s="755"/>
      <c r="R95" s="755"/>
      <c r="S95" s="755"/>
      <c r="T95" s="755"/>
      <c r="U95" s="755">
        <v>-21658199</v>
      </c>
      <c r="V95" s="755"/>
      <c r="W95" s="755"/>
      <c r="X95" s="755"/>
      <c r="Y95" s="755"/>
      <c r="Z95" s="755"/>
      <c r="AA95" s="757">
        <v>148.82</v>
      </c>
      <c r="AB95" s="756"/>
      <c r="AC95" s="756"/>
      <c r="AD95" s="756"/>
      <c r="AE95" s="756"/>
      <c r="AF95" s="777"/>
    </row>
    <row r="96" spans="1:32" ht="38.25" customHeight="1" thickTop="1" thickBot="1" x14ac:dyDescent="0.35">
      <c r="A96" s="776" t="s">
        <v>461</v>
      </c>
      <c r="B96" s="753"/>
      <c r="C96" s="753"/>
      <c r="D96" s="753"/>
      <c r="E96" s="753"/>
      <c r="F96" s="753"/>
      <c r="G96" s="753"/>
      <c r="H96" s="753"/>
      <c r="I96" s="753"/>
      <c r="J96" s="753"/>
      <c r="K96" s="754" t="s">
        <v>462</v>
      </c>
      <c r="L96" s="754"/>
      <c r="M96" s="754"/>
      <c r="N96" s="754"/>
      <c r="O96" s="755" t="s">
        <v>531</v>
      </c>
      <c r="P96" s="755"/>
      <c r="Q96" s="755"/>
      <c r="R96" s="755"/>
      <c r="S96" s="755"/>
      <c r="T96" s="755"/>
      <c r="U96" s="755" t="s">
        <v>531</v>
      </c>
      <c r="V96" s="755"/>
      <c r="W96" s="755"/>
      <c r="X96" s="755"/>
      <c r="Y96" s="755"/>
      <c r="Z96" s="755"/>
      <c r="AA96" s="756" t="s">
        <v>531</v>
      </c>
      <c r="AB96" s="756"/>
      <c r="AC96" s="756"/>
      <c r="AD96" s="756"/>
      <c r="AE96" s="756"/>
      <c r="AF96" s="777"/>
    </row>
    <row r="97" spans="1:32" ht="36.75" customHeight="1" thickTop="1" thickBot="1" x14ac:dyDescent="0.35">
      <c r="A97" s="776" t="s">
        <v>463</v>
      </c>
      <c r="B97" s="753"/>
      <c r="C97" s="753"/>
      <c r="D97" s="753"/>
      <c r="E97" s="753"/>
      <c r="F97" s="753"/>
      <c r="G97" s="753"/>
      <c r="H97" s="753"/>
      <c r="I97" s="753"/>
      <c r="J97" s="753"/>
      <c r="K97" s="754" t="s">
        <v>464</v>
      </c>
      <c r="L97" s="754"/>
      <c r="M97" s="754"/>
      <c r="N97" s="754"/>
      <c r="O97" s="755" t="s">
        <v>531</v>
      </c>
      <c r="P97" s="755"/>
      <c r="Q97" s="755"/>
      <c r="R97" s="755"/>
      <c r="S97" s="755"/>
      <c r="T97" s="755"/>
      <c r="U97" s="755" t="s">
        <v>531</v>
      </c>
      <c r="V97" s="755"/>
      <c r="W97" s="755"/>
      <c r="X97" s="755"/>
      <c r="Y97" s="755"/>
      <c r="Z97" s="755"/>
      <c r="AA97" s="756" t="s">
        <v>531</v>
      </c>
      <c r="AB97" s="756"/>
      <c r="AC97" s="756"/>
      <c r="AD97" s="756"/>
      <c r="AE97" s="756"/>
      <c r="AF97" s="777"/>
    </row>
    <row r="98" spans="1:32" ht="36" customHeight="1" thickTop="1" thickBot="1" x14ac:dyDescent="0.35">
      <c r="A98" s="776" t="s">
        <v>465</v>
      </c>
      <c r="B98" s="753"/>
      <c r="C98" s="753"/>
      <c r="D98" s="753"/>
      <c r="E98" s="753"/>
      <c r="F98" s="753"/>
      <c r="G98" s="753"/>
      <c r="H98" s="753"/>
      <c r="I98" s="753"/>
      <c r="J98" s="753"/>
      <c r="K98" s="754" t="s">
        <v>466</v>
      </c>
      <c r="L98" s="754"/>
      <c r="M98" s="754"/>
      <c r="N98" s="754"/>
      <c r="O98" s="755">
        <v>226877</v>
      </c>
      <c r="P98" s="755"/>
      <c r="Q98" s="755"/>
      <c r="R98" s="755"/>
      <c r="S98" s="755"/>
      <c r="T98" s="755"/>
      <c r="U98" s="755">
        <v>226877</v>
      </c>
      <c r="V98" s="755"/>
      <c r="W98" s="755"/>
      <c r="X98" s="755"/>
      <c r="Y98" s="755"/>
      <c r="Z98" s="755"/>
      <c r="AA98" s="757">
        <v>100</v>
      </c>
      <c r="AB98" s="756"/>
      <c r="AC98" s="756"/>
      <c r="AD98" s="756"/>
      <c r="AE98" s="756"/>
      <c r="AF98" s="777"/>
    </row>
    <row r="99" spans="1:32" ht="18.75" thickTop="1" thickBot="1" x14ac:dyDescent="0.35">
      <c r="A99" s="776" t="s">
        <v>467</v>
      </c>
      <c r="B99" s="753"/>
      <c r="C99" s="753"/>
      <c r="D99" s="753"/>
      <c r="E99" s="753"/>
      <c r="F99" s="753"/>
      <c r="G99" s="753"/>
      <c r="H99" s="753"/>
      <c r="I99" s="753"/>
      <c r="J99" s="753"/>
      <c r="K99" s="754" t="s">
        <v>468</v>
      </c>
      <c r="L99" s="754"/>
      <c r="M99" s="754"/>
      <c r="N99" s="754"/>
      <c r="O99" s="755">
        <v>-13261327</v>
      </c>
      <c r="P99" s="755"/>
      <c r="Q99" s="755"/>
      <c r="R99" s="755"/>
      <c r="S99" s="755"/>
      <c r="T99" s="755"/>
      <c r="U99" s="755">
        <v>-14780353</v>
      </c>
      <c r="V99" s="755"/>
      <c r="W99" s="755"/>
      <c r="X99" s="755"/>
      <c r="Y99" s="755"/>
      <c r="Z99" s="755"/>
      <c r="AA99" s="757">
        <v>111.45</v>
      </c>
      <c r="AB99" s="756"/>
      <c r="AC99" s="756"/>
      <c r="AD99" s="756"/>
      <c r="AE99" s="756"/>
      <c r="AF99" s="777"/>
    </row>
    <row r="100" spans="1:32" ht="39" customHeight="1" thickTop="1" thickBot="1" x14ac:dyDescent="0.35">
      <c r="A100" s="776" t="s">
        <v>469</v>
      </c>
      <c r="B100" s="753"/>
      <c r="C100" s="753"/>
      <c r="D100" s="753"/>
      <c r="E100" s="753"/>
      <c r="F100" s="753"/>
      <c r="G100" s="753"/>
      <c r="H100" s="753"/>
      <c r="I100" s="753"/>
      <c r="J100" s="753"/>
      <c r="K100" s="754" t="s">
        <v>470</v>
      </c>
      <c r="L100" s="754"/>
      <c r="M100" s="754"/>
      <c r="N100" s="754"/>
      <c r="O100" s="755" t="s">
        <v>531</v>
      </c>
      <c r="P100" s="755"/>
      <c r="Q100" s="755"/>
      <c r="R100" s="755"/>
      <c r="S100" s="755"/>
      <c r="T100" s="755"/>
      <c r="U100" s="755" t="s">
        <v>531</v>
      </c>
      <c r="V100" s="755"/>
      <c r="W100" s="755"/>
      <c r="X100" s="755"/>
      <c r="Y100" s="755"/>
      <c r="Z100" s="755"/>
      <c r="AA100" s="756" t="s">
        <v>531</v>
      </c>
      <c r="AB100" s="756"/>
      <c r="AC100" s="756"/>
      <c r="AD100" s="756"/>
      <c r="AE100" s="756"/>
      <c r="AF100" s="777"/>
    </row>
    <row r="101" spans="1:32" ht="18.75" thickTop="1" thickBot="1" x14ac:dyDescent="0.35">
      <c r="A101" s="776" t="s">
        <v>471</v>
      </c>
      <c r="B101" s="753"/>
      <c r="C101" s="753"/>
      <c r="D101" s="753"/>
      <c r="E101" s="753"/>
      <c r="F101" s="753"/>
      <c r="G101" s="753"/>
      <c r="H101" s="753"/>
      <c r="I101" s="753"/>
      <c r="J101" s="753"/>
      <c r="K101" s="754" t="s">
        <v>472</v>
      </c>
      <c r="L101" s="754"/>
      <c r="M101" s="754"/>
      <c r="N101" s="754"/>
      <c r="O101" s="755">
        <v>-1519026</v>
      </c>
      <c r="P101" s="755"/>
      <c r="Q101" s="755"/>
      <c r="R101" s="755"/>
      <c r="S101" s="755"/>
      <c r="T101" s="755"/>
      <c r="U101" s="755">
        <v>-7104723</v>
      </c>
      <c r="V101" s="755"/>
      <c r="W101" s="755"/>
      <c r="X101" s="755"/>
      <c r="Y101" s="755"/>
      <c r="Z101" s="755"/>
      <c r="AA101" s="757">
        <v>467.72</v>
      </c>
      <c r="AB101" s="756"/>
      <c r="AC101" s="756"/>
      <c r="AD101" s="756"/>
      <c r="AE101" s="756"/>
      <c r="AF101" s="777"/>
    </row>
    <row r="102" spans="1:32" ht="18.75" thickTop="1" thickBot="1" x14ac:dyDescent="0.35">
      <c r="A102" s="776" t="s">
        <v>473</v>
      </c>
      <c r="B102" s="753"/>
      <c r="C102" s="753"/>
      <c r="D102" s="753"/>
      <c r="E102" s="753"/>
      <c r="F102" s="753"/>
      <c r="G102" s="753"/>
      <c r="H102" s="753"/>
      <c r="I102" s="753"/>
      <c r="J102" s="753"/>
      <c r="K102" s="754" t="s">
        <v>474</v>
      </c>
      <c r="L102" s="754"/>
      <c r="M102" s="754"/>
      <c r="N102" s="754"/>
      <c r="O102" s="755"/>
      <c r="P102" s="755"/>
      <c r="Q102" s="755"/>
      <c r="R102" s="755"/>
      <c r="S102" s="755"/>
      <c r="T102" s="755"/>
      <c r="U102" s="755">
        <v>671820</v>
      </c>
      <c r="V102" s="755"/>
      <c r="W102" s="755"/>
      <c r="X102" s="755"/>
      <c r="Y102" s="755"/>
      <c r="Z102" s="755"/>
      <c r="AA102" s="756" t="s">
        <v>531</v>
      </c>
      <c r="AB102" s="756"/>
      <c r="AC102" s="756"/>
      <c r="AD102" s="756"/>
      <c r="AE102" s="756"/>
      <c r="AF102" s="777"/>
    </row>
    <row r="103" spans="1:32" ht="35.25" customHeight="1" thickTop="1" thickBot="1" x14ac:dyDescent="0.35">
      <c r="A103" s="776" t="s">
        <v>475</v>
      </c>
      <c r="B103" s="753"/>
      <c r="C103" s="753"/>
      <c r="D103" s="753"/>
      <c r="E103" s="753"/>
      <c r="F103" s="753"/>
      <c r="G103" s="753"/>
      <c r="H103" s="753"/>
      <c r="I103" s="753"/>
      <c r="J103" s="753"/>
      <c r="K103" s="754" t="s">
        <v>476</v>
      </c>
      <c r="L103" s="754"/>
      <c r="M103" s="754"/>
      <c r="N103" s="754"/>
      <c r="O103" s="755" t="s">
        <v>531</v>
      </c>
      <c r="P103" s="755"/>
      <c r="Q103" s="755"/>
      <c r="R103" s="755"/>
      <c r="S103" s="755"/>
      <c r="T103" s="755"/>
      <c r="U103" s="755">
        <v>671820</v>
      </c>
      <c r="V103" s="755"/>
      <c r="W103" s="755"/>
      <c r="X103" s="755"/>
      <c r="Y103" s="755"/>
      <c r="Z103" s="755"/>
      <c r="AA103" s="756" t="s">
        <v>531</v>
      </c>
      <c r="AB103" s="756"/>
      <c r="AC103" s="756"/>
      <c r="AD103" s="756"/>
      <c r="AE103" s="756"/>
      <c r="AF103" s="777"/>
    </row>
    <row r="104" spans="1:32" ht="54.75" customHeight="1" thickTop="1" thickBot="1" x14ac:dyDescent="0.35">
      <c r="A104" s="776" t="s">
        <v>477</v>
      </c>
      <c r="B104" s="753"/>
      <c r="C104" s="753"/>
      <c r="D104" s="753"/>
      <c r="E104" s="753"/>
      <c r="F104" s="753"/>
      <c r="G104" s="753"/>
      <c r="H104" s="753"/>
      <c r="I104" s="753"/>
      <c r="J104" s="753"/>
      <c r="K104" s="754" t="s">
        <v>478</v>
      </c>
      <c r="L104" s="754"/>
      <c r="M104" s="754"/>
      <c r="N104" s="754"/>
      <c r="O104" s="755" t="s">
        <v>531</v>
      </c>
      <c r="P104" s="755"/>
      <c r="Q104" s="755"/>
      <c r="R104" s="755"/>
      <c r="S104" s="755"/>
      <c r="T104" s="755"/>
      <c r="U104" s="755" t="s">
        <v>531</v>
      </c>
      <c r="V104" s="755"/>
      <c r="W104" s="755"/>
      <c r="X104" s="755"/>
      <c r="Y104" s="755"/>
      <c r="Z104" s="755"/>
      <c r="AA104" s="756" t="s">
        <v>531</v>
      </c>
      <c r="AB104" s="756"/>
      <c r="AC104" s="756"/>
      <c r="AD104" s="756"/>
      <c r="AE104" s="756"/>
      <c r="AF104" s="777"/>
    </row>
    <row r="105" spans="1:32" ht="37.5" customHeight="1" thickTop="1" thickBot="1" x14ac:dyDescent="0.35">
      <c r="A105" s="776" t="s">
        <v>479</v>
      </c>
      <c r="B105" s="753"/>
      <c r="C105" s="753"/>
      <c r="D105" s="753"/>
      <c r="E105" s="753"/>
      <c r="F105" s="753"/>
      <c r="G105" s="753"/>
      <c r="H105" s="753"/>
      <c r="I105" s="753"/>
      <c r="J105" s="753"/>
      <c r="K105" s="754" t="s">
        <v>480</v>
      </c>
      <c r="L105" s="754"/>
      <c r="M105" s="754"/>
      <c r="N105" s="754"/>
      <c r="O105" s="755"/>
      <c r="P105" s="755"/>
      <c r="Q105" s="755"/>
      <c r="R105" s="755"/>
      <c r="S105" s="755"/>
      <c r="T105" s="755"/>
      <c r="U105" s="755" t="s">
        <v>531</v>
      </c>
      <c r="V105" s="755"/>
      <c r="W105" s="755"/>
      <c r="X105" s="755"/>
      <c r="Y105" s="755"/>
      <c r="Z105" s="755"/>
      <c r="AA105" s="756" t="s">
        <v>531</v>
      </c>
      <c r="AB105" s="756"/>
      <c r="AC105" s="756"/>
      <c r="AD105" s="756"/>
      <c r="AE105" s="756"/>
      <c r="AF105" s="777"/>
    </row>
    <row r="106" spans="1:32" ht="76.5" customHeight="1" thickTop="1" thickBot="1" x14ac:dyDescent="0.35">
      <c r="A106" s="776" t="s">
        <v>481</v>
      </c>
      <c r="B106" s="753"/>
      <c r="C106" s="753"/>
      <c r="D106" s="753"/>
      <c r="E106" s="753"/>
      <c r="F106" s="753"/>
      <c r="G106" s="753"/>
      <c r="H106" s="753"/>
      <c r="I106" s="753"/>
      <c r="J106" s="753"/>
      <c r="K106" s="754" t="s">
        <v>482</v>
      </c>
      <c r="L106" s="754"/>
      <c r="M106" s="754"/>
      <c r="N106" s="754"/>
      <c r="O106" s="755" t="s">
        <v>531</v>
      </c>
      <c r="P106" s="755"/>
      <c r="Q106" s="755"/>
      <c r="R106" s="755"/>
      <c r="S106" s="755"/>
      <c r="T106" s="755"/>
      <c r="U106" s="755" t="s">
        <v>531</v>
      </c>
      <c r="V106" s="755"/>
      <c r="W106" s="755"/>
      <c r="X106" s="755"/>
      <c r="Y106" s="755"/>
      <c r="Z106" s="755"/>
      <c r="AA106" s="756" t="s">
        <v>531</v>
      </c>
      <c r="AB106" s="756"/>
      <c r="AC106" s="756"/>
      <c r="AD106" s="756"/>
      <c r="AE106" s="756"/>
      <c r="AF106" s="777"/>
    </row>
    <row r="107" spans="1:32" ht="36" customHeight="1" thickTop="1" thickBot="1" x14ac:dyDescent="0.35">
      <c r="A107" s="776" t="s">
        <v>483</v>
      </c>
      <c r="B107" s="753"/>
      <c r="C107" s="753"/>
      <c r="D107" s="753"/>
      <c r="E107" s="753"/>
      <c r="F107" s="753"/>
      <c r="G107" s="753"/>
      <c r="H107" s="753"/>
      <c r="I107" s="753"/>
      <c r="J107" s="753"/>
      <c r="K107" s="754" t="s">
        <v>484</v>
      </c>
      <c r="L107" s="754"/>
      <c r="M107" s="754"/>
      <c r="N107" s="754"/>
      <c r="O107" s="755">
        <v>16908928</v>
      </c>
      <c r="P107" s="755"/>
      <c r="Q107" s="755"/>
      <c r="R107" s="755"/>
      <c r="S107" s="755"/>
      <c r="T107" s="755"/>
      <c r="U107" s="755">
        <v>23698741</v>
      </c>
      <c r="V107" s="755"/>
      <c r="W107" s="755"/>
      <c r="X107" s="755"/>
      <c r="Y107" s="755"/>
      <c r="Z107" s="755"/>
      <c r="AA107" s="757">
        <v>140.16</v>
      </c>
      <c r="AB107" s="756"/>
      <c r="AC107" s="756"/>
      <c r="AD107" s="756"/>
      <c r="AE107" s="756"/>
      <c r="AF107" s="777"/>
    </row>
    <row r="108" spans="1:32" ht="18.75" thickTop="1" thickBot="1" x14ac:dyDescent="0.35">
      <c r="A108" s="776" t="s">
        <v>233</v>
      </c>
      <c r="B108" s="753"/>
      <c r="C108" s="753"/>
      <c r="D108" s="753"/>
      <c r="E108" s="753"/>
      <c r="F108" s="753"/>
      <c r="G108" s="753"/>
      <c r="H108" s="753"/>
      <c r="I108" s="753"/>
      <c r="J108" s="753"/>
      <c r="K108" s="754" t="s">
        <v>485</v>
      </c>
      <c r="L108" s="754"/>
      <c r="M108" s="754"/>
      <c r="N108" s="754"/>
      <c r="O108" s="755">
        <v>2355452</v>
      </c>
      <c r="P108" s="755"/>
      <c r="Q108" s="755"/>
      <c r="R108" s="755"/>
      <c r="S108" s="755"/>
      <c r="T108" s="755"/>
      <c r="U108" s="755">
        <v>2712362</v>
      </c>
      <c r="V108" s="755"/>
      <c r="W108" s="755"/>
      <c r="X108" s="755"/>
      <c r="Y108" s="755"/>
      <c r="Z108" s="755"/>
      <c r="AA108" s="757">
        <v>115.15</v>
      </c>
      <c r="AB108" s="756"/>
      <c r="AC108" s="756"/>
      <c r="AD108" s="756"/>
      <c r="AE108" s="756"/>
      <c r="AF108" s="777"/>
    </row>
    <row r="109" spans="1:32" ht="18.75" thickTop="1" thickBot="1" x14ac:dyDescent="0.35">
      <c r="A109" s="776" t="s">
        <v>336</v>
      </c>
      <c r="B109" s="753"/>
      <c r="C109" s="753"/>
      <c r="D109" s="753"/>
      <c r="E109" s="753"/>
      <c r="F109" s="753"/>
      <c r="G109" s="753"/>
      <c r="H109" s="753"/>
      <c r="I109" s="753"/>
      <c r="J109" s="753"/>
      <c r="K109" s="754" t="s">
        <v>336</v>
      </c>
      <c r="L109" s="754"/>
      <c r="M109" s="754"/>
      <c r="N109" s="754"/>
      <c r="O109" s="755" t="s">
        <v>336</v>
      </c>
      <c r="P109" s="755"/>
      <c r="Q109" s="755"/>
      <c r="R109" s="755"/>
      <c r="S109" s="755"/>
      <c r="T109" s="755"/>
      <c r="U109" s="755" t="s">
        <v>336</v>
      </c>
      <c r="V109" s="755"/>
      <c r="W109" s="755"/>
      <c r="X109" s="755"/>
      <c r="Y109" s="755"/>
      <c r="Z109" s="755"/>
      <c r="AA109" s="756" t="s">
        <v>336</v>
      </c>
      <c r="AB109" s="756"/>
      <c r="AC109" s="756"/>
      <c r="AD109" s="756"/>
      <c r="AE109" s="756"/>
      <c r="AF109" s="777"/>
    </row>
    <row r="110" spans="1:32" ht="18.75" thickTop="1" thickBot="1" x14ac:dyDescent="0.35">
      <c r="A110" s="776" t="s">
        <v>515</v>
      </c>
      <c r="B110" s="753"/>
      <c r="C110" s="753"/>
      <c r="D110" s="753"/>
      <c r="E110" s="753"/>
      <c r="F110" s="753"/>
      <c r="G110" s="753"/>
      <c r="H110" s="753"/>
      <c r="I110" s="753"/>
      <c r="J110" s="753"/>
      <c r="K110" s="754" t="s">
        <v>486</v>
      </c>
      <c r="L110" s="754"/>
      <c r="M110" s="754"/>
      <c r="N110" s="754"/>
      <c r="O110" s="755" t="s">
        <v>336</v>
      </c>
      <c r="P110" s="755"/>
      <c r="Q110" s="755"/>
      <c r="R110" s="755"/>
      <c r="S110" s="755"/>
      <c r="T110" s="755"/>
      <c r="U110" s="755" t="s">
        <v>336</v>
      </c>
      <c r="V110" s="755"/>
      <c r="W110" s="755"/>
      <c r="X110" s="755"/>
      <c r="Y110" s="755"/>
      <c r="Z110" s="755"/>
      <c r="AA110" s="756" t="s">
        <v>336</v>
      </c>
      <c r="AB110" s="756"/>
      <c r="AC110" s="756"/>
      <c r="AD110" s="756"/>
      <c r="AE110" s="756"/>
      <c r="AF110" s="777"/>
    </row>
    <row r="111" spans="1:32" ht="18.75" thickTop="1" thickBot="1" x14ac:dyDescent="0.35">
      <c r="A111" s="776" t="s">
        <v>487</v>
      </c>
      <c r="B111" s="753"/>
      <c r="C111" s="753"/>
      <c r="D111" s="753"/>
      <c r="E111" s="753"/>
      <c r="F111" s="753"/>
      <c r="G111" s="753"/>
      <c r="H111" s="753"/>
      <c r="I111" s="753"/>
      <c r="J111" s="753"/>
      <c r="K111" s="754" t="s">
        <v>488</v>
      </c>
      <c r="L111" s="754"/>
      <c r="M111" s="754"/>
      <c r="N111" s="754"/>
      <c r="O111" s="755">
        <v>3943292</v>
      </c>
      <c r="P111" s="755"/>
      <c r="Q111" s="755"/>
      <c r="R111" s="755"/>
      <c r="S111" s="755"/>
      <c r="T111" s="755"/>
      <c r="U111" s="755">
        <v>4163847</v>
      </c>
      <c r="V111" s="755"/>
      <c r="W111" s="755"/>
      <c r="X111" s="755"/>
      <c r="Y111" s="755"/>
      <c r="Z111" s="755"/>
      <c r="AA111" s="757">
        <v>105.59</v>
      </c>
      <c r="AB111" s="756"/>
      <c r="AC111" s="756"/>
      <c r="AD111" s="756"/>
      <c r="AE111" s="756"/>
      <c r="AF111" s="777"/>
    </row>
    <row r="112" spans="1:32" ht="18.75" thickTop="1" thickBot="1" x14ac:dyDescent="0.35">
      <c r="A112" s="776" t="s">
        <v>489</v>
      </c>
      <c r="B112" s="753"/>
      <c r="C112" s="753"/>
      <c r="D112" s="753"/>
      <c r="E112" s="753"/>
      <c r="F112" s="753"/>
      <c r="G112" s="753"/>
      <c r="H112" s="753"/>
      <c r="I112" s="753"/>
      <c r="J112" s="753"/>
      <c r="K112" s="754" t="s">
        <v>490</v>
      </c>
      <c r="L112" s="754"/>
      <c r="M112" s="754"/>
      <c r="N112" s="754"/>
      <c r="O112" s="755">
        <v>2947505</v>
      </c>
      <c r="P112" s="755"/>
      <c r="Q112" s="755"/>
      <c r="R112" s="755"/>
      <c r="S112" s="755"/>
      <c r="T112" s="755"/>
      <c r="U112" s="755">
        <v>3168060</v>
      </c>
      <c r="V112" s="755"/>
      <c r="W112" s="755"/>
      <c r="X112" s="755"/>
      <c r="Y112" s="755"/>
      <c r="Z112" s="755"/>
      <c r="AA112" s="757">
        <v>107.48</v>
      </c>
      <c r="AB112" s="756"/>
      <c r="AC112" s="756"/>
      <c r="AD112" s="756"/>
      <c r="AE112" s="756"/>
      <c r="AF112" s="777"/>
    </row>
    <row r="113" spans="1:32" ht="18.75" thickTop="1" thickBot="1" x14ac:dyDescent="0.35">
      <c r="A113" s="776" t="s">
        <v>491</v>
      </c>
      <c r="B113" s="753"/>
      <c r="C113" s="753"/>
      <c r="D113" s="753"/>
      <c r="E113" s="753"/>
      <c r="F113" s="753"/>
      <c r="G113" s="753"/>
      <c r="H113" s="753"/>
      <c r="I113" s="753"/>
      <c r="J113" s="753"/>
      <c r="K113" s="754" t="s">
        <v>492</v>
      </c>
      <c r="L113" s="754"/>
      <c r="M113" s="754"/>
      <c r="N113" s="754"/>
      <c r="O113" s="755" t="s">
        <v>531</v>
      </c>
      <c r="P113" s="755"/>
      <c r="Q113" s="755"/>
      <c r="R113" s="755"/>
      <c r="S113" s="755"/>
      <c r="T113" s="755"/>
      <c r="U113" s="755" t="s">
        <v>531</v>
      </c>
      <c r="V113" s="755"/>
      <c r="W113" s="755"/>
      <c r="X113" s="755"/>
      <c r="Y113" s="755"/>
      <c r="Z113" s="755"/>
      <c r="AA113" s="756" t="s">
        <v>531</v>
      </c>
      <c r="AB113" s="756"/>
      <c r="AC113" s="756"/>
      <c r="AD113" s="756"/>
      <c r="AE113" s="756"/>
      <c r="AF113" s="777"/>
    </row>
    <row r="114" spans="1:32" ht="18.75" thickTop="1" thickBot="1" x14ac:dyDescent="0.35">
      <c r="A114" s="776" t="s">
        <v>493</v>
      </c>
      <c r="B114" s="753"/>
      <c r="C114" s="753"/>
      <c r="D114" s="753"/>
      <c r="E114" s="753"/>
      <c r="F114" s="753"/>
      <c r="G114" s="753"/>
      <c r="H114" s="753"/>
      <c r="I114" s="753"/>
      <c r="J114" s="753"/>
      <c r="K114" s="754" t="s">
        <v>494</v>
      </c>
      <c r="L114" s="754"/>
      <c r="M114" s="754"/>
      <c r="N114" s="754"/>
      <c r="O114" s="755" t="s">
        <v>531</v>
      </c>
      <c r="P114" s="755"/>
      <c r="Q114" s="755"/>
      <c r="R114" s="755"/>
      <c r="S114" s="755"/>
      <c r="T114" s="755"/>
      <c r="U114" s="755" t="s">
        <v>531</v>
      </c>
      <c r="V114" s="755"/>
      <c r="W114" s="755"/>
      <c r="X114" s="755"/>
      <c r="Y114" s="755"/>
      <c r="Z114" s="755"/>
      <c r="AA114" s="756" t="s">
        <v>531</v>
      </c>
      <c r="AB114" s="756"/>
      <c r="AC114" s="756"/>
      <c r="AD114" s="756"/>
      <c r="AE114" s="756"/>
      <c r="AF114" s="777"/>
    </row>
    <row r="115" spans="1:32" ht="18.75" thickTop="1" thickBot="1" x14ac:dyDescent="0.35">
      <c r="A115" s="776" t="s">
        <v>495</v>
      </c>
      <c r="B115" s="753"/>
      <c r="C115" s="753"/>
      <c r="D115" s="753"/>
      <c r="E115" s="753"/>
      <c r="F115" s="753"/>
      <c r="G115" s="753"/>
      <c r="H115" s="753"/>
      <c r="I115" s="753"/>
      <c r="J115" s="753"/>
      <c r="K115" s="754" t="s">
        <v>496</v>
      </c>
      <c r="L115" s="754"/>
      <c r="M115" s="754"/>
      <c r="N115" s="754"/>
      <c r="O115" s="755" t="s">
        <v>531</v>
      </c>
      <c r="P115" s="755"/>
      <c r="Q115" s="755"/>
      <c r="R115" s="755"/>
      <c r="S115" s="755"/>
      <c r="T115" s="755"/>
      <c r="U115" s="755" t="s">
        <v>531</v>
      </c>
      <c r="V115" s="755"/>
      <c r="W115" s="755"/>
      <c r="X115" s="755"/>
      <c r="Y115" s="755"/>
      <c r="Z115" s="755"/>
      <c r="AA115" s="756" t="s">
        <v>531</v>
      </c>
      <c r="AB115" s="756"/>
      <c r="AC115" s="756"/>
      <c r="AD115" s="756"/>
      <c r="AE115" s="756"/>
      <c r="AF115" s="777"/>
    </row>
    <row r="116" spans="1:32" ht="18.75" thickTop="1" thickBot="1" x14ac:dyDescent="0.35">
      <c r="A116" s="776" t="s">
        <v>497</v>
      </c>
      <c r="B116" s="753"/>
      <c r="C116" s="753"/>
      <c r="D116" s="753"/>
      <c r="E116" s="753"/>
      <c r="F116" s="753"/>
      <c r="G116" s="753"/>
      <c r="H116" s="753"/>
      <c r="I116" s="753"/>
      <c r="J116" s="753"/>
      <c r="K116" s="754" t="s">
        <v>498</v>
      </c>
      <c r="L116" s="754"/>
      <c r="M116" s="754"/>
      <c r="N116" s="754"/>
      <c r="O116" s="755" t="s">
        <v>531</v>
      </c>
      <c r="P116" s="755"/>
      <c r="Q116" s="755"/>
      <c r="R116" s="755"/>
      <c r="S116" s="755"/>
      <c r="T116" s="755"/>
      <c r="U116" s="755" t="s">
        <v>531</v>
      </c>
      <c r="V116" s="755"/>
      <c r="W116" s="755"/>
      <c r="X116" s="755"/>
      <c r="Y116" s="755"/>
      <c r="Z116" s="755"/>
      <c r="AA116" s="756" t="s">
        <v>531</v>
      </c>
      <c r="AB116" s="756"/>
      <c r="AC116" s="756"/>
      <c r="AD116" s="756"/>
      <c r="AE116" s="756"/>
      <c r="AF116" s="777"/>
    </row>
    <row r="117" spans="1:32" ht="18.75" thickTop="1" thickBot="1" x14ac:dyDescent="0.35">
      <c r="A117" s="776" t="s">
        <v>499</v>
      </c>
      <c r="B117" s="753"/>
      <c r="C117" s="753"/>
      <c r="D117" s="753"/>
      <c r="E117" s="753"/>
      <c r="F117" s="753"/>
      <c r="G117" s="753"/>
      <c r="H117" s="753"/>
      <c r="I117" s="753"/>
      <c r="J117" s="753"/>
      <c r="K117" s="754" t="s">
        <v>500</v>
      </c>
      <c r="L117" s="754"/>
      <c r="M117" s="754"/>
      <c r="N117" s="754"/>
      <c r="O117" s="755" t="s">
        <v>531</v>
      </c>
      <c r="P117" s="755"/>
      <c r="Q117" s="755"/>
      <c r="R117" s="755"/>
      <c r="S117" s="755"/>
      <c r="T117" s="755"/>
      <c r="U117" s="755" t="s">
        <v>531</v>
      </c>
      <c r="V117" s="755"/>
      <c r="W117" s="755"/>
      <c r="X117" s="755"/>
      <c r="Y117" s="755"/>
      <c r="Z117" s="755"/>
      <c r="AA117" s="756" t="s">
        <v>531</v>
      </c>
      <c r="AB117" s="756"/>
      <c r="AC117" s="756"/>
      <c r="AD117" s="756"/>
      <c r="AE117" s="756"/>
      <c r="AF117" s="777"/>
    </row>
    <row r="118" spans="1:32" ht="18.75" thickTop="1" thickBot="1" x14ac:dyDescent="0.35">
      <c r="A118" s="778" t="s">
        <v>501</v>
      </c>
      <c r="B118" s="779"/>
      <c r="C118" s="779"/>
      <c r="D118" s="779"/>
      <c r="E118" s="779"/>
      <c r="F118" s="779"/>
      <c r="G118" s="779"/>
      <c r="H118" s="779"/>
      <c r="I118" s="779"/>
      <c r="J118" s="779"/>
      <c r="K118" s="780" t="s">
        <v>502</v>
      </c>
      <c r="L118" s="780"/>
      <c r="M118" s="780"/>
      <c r="N118" s="780"/>
      <c r="O118" s="781" t="s">
        <v>531</v>
      </c>
      <c r="P118" s="781"/>
      <c r="Q118" s="781"/>
      <c r="R118" s="781"/>
      <c r="S118" s="781"/>
      <c r="T118" s="781"/>
      <c r="U118" s="781" t="s">
        <v>531</v>
      </c>
      <c r="V118" s="781"/>
      <c r="W118" s="781"/>
      <c r="X118" s="781"/>
      <c r="Y118" s="781"/>
      <c r="Z118" s="781"/>
      <c r="AA118" s="782" t="s">
        <v>531</v>
      </c>
      <c r="AB118" s="782"/>
      <c r="AC118" s="782"/>
      <c r="AD118" s="782"/>
      <c r="AE118" s="782"/>
      <c r="AF118" s="783"/>
    </row>
  </sheetData>
  <mergeCells count="572">
    <mergeCell ref="A9:J9"/>
    <mergeCell ref="K9:N9"/>
    <mergeCell ref="O9:T9"/>
    <mergeCell ref="U9:Z9"/>
    <mergeCell ref="AA9:AF9"/>
    <mergeCell ref="U5:Z5"/>
    <mergeCell ref="A10:J10"/>
    <mergeCell ref="K10:N10"/>
    <mergeCell ref="O10:T10"/>
    <mergeCell ref="U10:Z10"/>
    <mergeCell ref="AA10:AF10"/>
    <mergeCell ref="AA5:AF5"/>
    <mergeCell ref="A6:J6"/>
    <mergeCell ref="K6:N6"/>
    <mergeCell ref="O6:T6"/>
    <mergeCell ref="U6:Z6"/>
    <mergeCell ref="AA6:AF6"/>
    <mergeCell ref="A8:J8"/>
    <mergeCell ref="K8:N8"/>
    <mergeCell ref="O8:T8"/>
    <mergeCell ref="U8:Z8"/>
    <mergeCell ref="AA8:AF8"/>
    <mergeCell ref="A11:J11"/>
    <mergeCell ref="K11:N11"/>
    <mergeCell ref="O11:T11"/>
    <mergeCell ref="U11:Z11"/>
    <mergeCell ref="AA11:AF11"/>
    <mergeCell ref="A12:J12"/>
    <mergeCell ref="K12:N12"/>
    <mergeCell ref="O12:T12"/>
    <mergeCell ref="U12:Z12"/>
    <mergeCell ref="AA12:AF12"/>
    <mergeCell ref="A13:J13"/>
    <mergeCell ref="K13:N13"/>
    <mergeCell ref="O13:T13"/>
    <mergeCell ref="U13:Z13"/>
    <mergeCell ref="AA13:AF13"/>
    <mergeCell ref="A14:J14"/>
    <mergeCell ref="K14:N14"/>
    <mergeCell ref="O14:T14"/>
    <mergeCell ref="U14:Z14"/>
    <mergeCell ref="AA14:AF14"/>
    <mergeCell ref="A15:J15"/>
    <mergeCell ref="K15:N15"/>
    <mergeCell ref="O15:T15"/>
    <mergeCell ref="U15:Z15"/>
    <mergeCell ref="AA15:AF15"/>
    <mergeCell ref="A16:J16"/>
    <mergeCell ref="K16:N16"/>
    <mergeCell ref="O16:T16"/>
    <mergeCell ref="U16:Z16"/>
    <mergeCell ref="AA16:AF16"/>
    <mergeCell ref="A17:J17"/>
    <mergeCell ref="K17:N17"/>
    <mergeCell ref="O17:T17"/>
    <mergeCell ref="U17:Z17"/>
    <mergeCell ref="AA17:AF17"/>
    <mergeCell ref="A18:J18"/>
    <mergeCell ref="K18:N18"/>
    <mergeCell ref="O18:T18"/>
    <mergeCell ref="U18:Z18"/>
    <mergeCell ref="AA18:AF18"/>
    <mergeCell ref="A19:J19"/>
    <mergeCell ref="K19:N19"/>
    <mergeCell ref="O19:T19"/>
    <mergeCell ref="U19:Z19"/>
    <mergeCell ref="AA19:AF19"/>
    <mergeCell ref="A20:J20"/>
    <mergeCell ref="K20:N20"/>
    <mergeCell ref="O20:T20"/>
    <mergeCell ref="U20:Z20"/>
    <mergeCell ref="AA20:AF20"/>
    <mergeCell ref="A21:J21"/>
    <mergeCell ref="K21:N21"/>
    <mergeCell ref="O21:T21"/>
    <mergeCell ref="U21:Z21"/>
    <mergeCell ref="AA21:AF21"/>
    <mergeCell ref="A22:J22"/>
    <mergeCell ref="K22:N22"/>
    <mergeCell ref="O22:T22"/>
    <mergeCell ref="U22:Z22"/>
    <mergeCell ref="AA22:AF22"/>
    <mergeCell ref="A23:J23"/>
    <mergeCell ref="K23:N23"/>
    <mergeCell ref="O23:T23"/>
    <mergeCell ref="U23:Z23"/>
    <mergeCell ref="AA23:AF23"/>
    <mergeCell ref="A24:J24"/>
    <mergeCell ref="K24:N24"/>
    <mergeCell ref="O24:T24"/>
    <mergeCell ref="U24:Z24"/>
    <mergeCell ref="AA24:AF24"/>
    <mergeCell ref="A25:J25"/>
    <mergeCell ref="K25:N25"/>
    <mergeCell ref="O25:T25"/>
    <mergeCell ref="U25:Z25"/>
    <mergeCell ref="AA25:AF25"/>
    <mergeCell ref="A26:J26"/>
    <mergeCell ref="K26:N26"/>
    <mergeCell ref="O26:T26"/>
    <mergeCell ref="U26:Z26"/>
    <mergeCell ref="AA26:AF26"/>
    <mergeCell ref="A27:J27"/>
    <mergeCell ref="K27:N27"/>
    <mergeCell ref="O27:T27"/>
    <mergeCell ref="U27:Z27"/>
    <mergeCell ref="AA27:AF27"/>
    <mergeCell ref="A28:J28"/>
    <mergeCell ref="K28:N28"/>
    <mergeCell ref="O28:T28"/>
    <mergeCell ref="U28:Z28"/>
    <mergeCell ref="AA28:AF28"/>
    <mergeCell ref="A29:J29"/>
    <mergeCell ref="K29:N29"/>
    <mergeCell ref="O29:T29"/>
    <mergeCell ref="U29:Z29"/>
    <mergeCell ref="AA29:AF29"/>
    <mergeCell ref="A30:J30"/>
    <mergeCell ref="K30:N30"/>
    <mergeCell ref="O30:T30"/>
    <mergeCell ref="U30:Z30"/>
    <mergeCell ref="AA30:AF30"/>
    <mergeCell ref="A31:J31"/>
    <mergeCell ref="K31:N31"/>
    <mergeCell ref="O31:T31"/>
    <mergeCell ref="U31:Z31"/>
    <mergeCell ref="AA31:AF31"/>
    <mergeCell ref="A32:J32"/>
    <mergeCell ref="K32:N32"/>
    <mergeCell ref="O32:T32"/>
    <mergeCell ref="U32:Z32"/>
    <mergeCell ref="AA32:AF32"/>
    <mergeCell ref="A33:J33"/>
    <mergeCell ref="K33:N33"/>
    <mergeCell ref="O33:T33"/>
    <mergeCell ref="U33:Z33"/>
    <mergeCell ref="AA33:AF33"/>
    <mergeCell ref="A34:J34"/>
    <mergeCell ref="K34:N34"/>
    <mergeCell ref="O34:T34"/>
    <mergeCell ref="U34:Z34"/>
    <mergeCell ref="AA34:AF34"/>
    <mergeCell ref="A35:J35"/>
    <mergeCell ref="K35:N35"/>
    <mergeCell ref="O35:T35"/>
    <mergeCell ref="U35:Z35"/>
    <mergeCell ref="AA35:AF35"/>
    <mergeCell ref="A36:J36"/>
    <mergeCell ref="K36:N36"/>
    <mergeCell ref="O36:T36"/>
    <mergeCell ref="U36:Z36"/>
    <mergeCell ref="AA36:AF36"/>
    <mergeCell ref="A37:J37"/>
    <mergeCell ref="K37:N37"/>
    <mergeCell ref="O37:T37"/>
    <mergeCell ref="U37:Z37"/>
    <mergeCell ref="AA37:AF37"/>
    <mergeCell ref="A38:J38"/>
    <mergeCell ref="K38:N38"/>
    <mergeCell ref="O38:T38"/>
    <mergeCell ref="U38:Z38"/>
    <mergeCell ref="AA38:AF38"/>
    <mergeCell ref="A39:J39"/>
    <mergeCell ref="K39:N39"/>
    <mergeCell ref="O39:T39"/>
    <mergeCell ref="U39:Z39"/>
    <mergeCell ref="AA39:AF39"/>
    <mergeCell ref="A40:J40"/>
    <mergeCell ref="K40:N40"/>
    <mergeCell ref="O40:T40"/>
    <mergeCell ref="U40:Z40"/>
    <mergeCell ref="AA40:AF40"/>
    <mergeCell ref="A41:J41"/>
    <mergeCell ref="K41:N41"/>
    <mergeCell ref="O41:T41"/>
    <mergeCell ref="U41:Z41"/>
    <mergeCell ref="AA41:AF41"/>
    <mergeCell ref="A42:J42"/>
    <mergeCell ref="K42:N42"/>
    <mergeCell ref="O42:T42"/>
    <mergeCell ref="U42:Z42"/>
    <mergeCell ref="AA42:AF42"/>
    <mergeCell ref="A43:J43"/>
    <mergeCell ref="K43:N43"/>
    <mergeCell ref="O43:T43"/>
    <mergeCell ref="U43:Z43"/>
    <mergeCell ref="AA43:AF43"/>
    <mergeCell ref="A44:J44"/>
    <mergeCell ref="K44:N44"/>
    <mergeCell ref="O44:T44"/>
    <mergeCell ref="U44:Z44"/>
    <mergeCell ref="AA44:AF44"/>
    <mergeCell ref="A45:J45"/>
    <mergeCell ref="K45:N45"/>
    <mergeCell ref="O45:T45"/>
    <mergeCell ref="U45:Z45"/>
    <mergeCell ref="AA45:AF45"/>
    <mergeCell ref="A46:J46"/>
    <mergeCell ref="K46:N46"/>
    <mergeCell ref="O46:T46"/>
    <mergeCell ref="U46:Z46"/>
    <mergeCell ref="AA46:AF46"/>
    <mergeCell ref="A47:J47"/>
    <mergeCell ref="K47:N47"/>
    <mergeCell ref="O47:T47"/>
    <mergeCell ref="U47:Z47"/>
    <mergeCell ref="AA47:AF47"/>
    <mergeCell ref="A48:J48"/>
    <mergeCell ref="K48:N48"/>
    <mergeCell ref="O48:T48"/>
    <mergeCell ref="U48:Z48"/>
    <mergeCell ref="AA48:AF48"/>
    <mergeCell ref="A49:J49"/>
    <mergeCell ref="K49:N49"/>
    <mergeCell ref="O49:T49"/>
    <mergeCell ref="U49:Z49"/>
    <mergeCell ref="AA49:AF49"/>
    <mergeCell ref="A50:J50"/>
    <mergeCell ref="K50:N50"/>
    <mergeCell ref="O50:T50"/>
    <mergeCell ref="U50:Z50"/>
    <mergeCell ref="AA50:AF50"/>
    <mergeCell ref="A51:J51"/>
    <mergeCell ref="K51:N51"/>
    <mergeCell ref="O51:T51"/>
    <mergeCell ref="U51:Z51"/>
    <mergeCell ref="AA51:AF51"/>
    <mergeCell ref="A52:J52"/>
    <mergeCell ref="K52:N52"/>
    <mergeCell ref="O52:T52"/>
    <mergeCell ref="U52:Z52"/>
    <mergeCell ref="AA52:AF52"/>
    <mergeCell ref="A53:J53"/>
    <mergeCell ref="K53:N53"/>
    <mergeCell ref="O53:T53"/>
    <mergeCell ref="U53:Z53"/>
    <mergeCell ref="AA53:AF53"/>
    <mergeCell ref="A54:J54"/>
    <mergeCell ref="K54:N54"/>
    <mergeCell ref="O54:T54"/>
    <mergeCell ref="U54:Z54"/>
    <mergeCell ref="AA54:AF54"/>
    <mergeCell ref="A55:J55"/>
    <mergeCell ref="K55:N55"/>
    <mergeCell ref="O55:T55"/>
    <mergeCell ref="U55:Z55"/>
    <mergeCell ref="AA55:AF55"/>
    <mergeCell ref="A56:J56"/>
    <mergeCell ref="K56:N56"/>
    <mergeCell ref="O56:T56"/>
    <mergeCell ref="U56:Z56"/>
    <mergeCell ref="AA56:AF56"/>
    <mergeCell ref="A57:J57"/>
    <mergeCell ref="K57:N57"/>
    <mergeCell ref="O57:T57"/>
    <mergeCell ref="U57:Z57"/>
    <mergeCell ref="AA57:AF57"/>
    <mergeCell ref="A58:J58"/>
    <mergeCell ref="K58:N58"/>
    <mergeCell ref="O58:T58"/>
    <mergeCell ref="U58:Z58"/>
    <mergeCell ref="AA58:AF58"/>
    <mergeCell ref="A59:J59"/>
    <mergeCell ref="K59:N59"/>
    <mergeCell ref="O59:T59"/>
    <mergeCell ref="U59:Z59"/>
    <mergeCell ref="AA59:AF59"/>
    <mergeCell ref="A60:J60"/>
    <mergeCell ref="K60:N60"/>
    <mergeCell ref="O60:T60"/>
    <mergeCell ref="U60:Z60"/>
    <mergeCell ref="AA60:AF60"/>
    <mergeCell ref="A61:J61"/>
    <mergeCell ref="K61:N61"/>
    <mergeCell ref="O61:T61"/>
    <mergeCell ref="U61:Z61"/>
    <mergeCell ref="AA61:AF61"/>
    <mergeCell ref="A62:J62"/>
    <mergeCell ref="K62:N62"/>
    <mergeCell ref="O62:T62"/>
    <mergeCell ref="U62:Z62"/>
    <mergeCell ref="AA62:AF62"/>
    <mergeCell ref="A63:J63"/>
    <mergeCell ref="K63:N63"/>
    <mergeCell ref="O63:T63"/>
    <mergeCell ref="U63:Z63"/>
    <mergeCell ref="AA63:AF63"/>
    <mergeCell ref="A64:J64"/>
    <mergeCell ref="K64:N64"/>
    <mergeCell ref="O64:T64"/>
    <mergeCell ref="U64:Z64"/>
    <mergeCell ref="AA64:AF64"/>
    <mergeCell ref="A65:J65"/>
    <mergeCell ref="K65:N65"/>
    <mergeCell ref="O65:T65"/>
    <mergeCell ref="U65:Z65"/>
    <mergeCell ref="AA65:AF65"/>
    <mergeCell ref="A66:J66"/>
    <mergeCell ref="K66:N66"/>
    <mergeCell ref="O66:T66"/>
    <mergeCell ref="U66:Z66"/>
    <mergeCell ref="AA66:AF66"/>
    <mergeCell ref="A67:J67"/>
    <mergeCell ref="K67:N67"/>
    <mergeCell ref="O67:T67"/>
    <mergeCell ref="U67:Z67"/>
    <mergeCell ref="AA67:AF67"/>
    <mergeCell ref="A68:J68"/>
    <mergeCell ref="K68:N68"/>
    <mergeCell ref="O68:T68"/>
    <mergeCell ref="U68:Z68"/>
    <mergeCell ref="AA68:AF68"/>
    <mergeCell ref="A69:J69"/>
    <mergeCell ref="K69:N69"/>
    <mergeCell ref="O69:T69"/>
    <mergeCell ref="U69:Z69"/>
    <mergeCell ref="AA69:AF69"/>
    <mergeCell ref="A70:J70"/>
    <mergeCell ref="K70:N70"/>
    <mergeCell ref="O70:T70"/>
    <mergeCell ref="U70:Z70"/>
    <mergeCell ref="AA70:AF70"/>
    <mergeCell ref="A71:J71"/>
    <mergeCell ref="K71:N71"/>
    <mergeCell ref="O71:T71"/>
    <mergeCell ref="U71:Z71"/>
    <mergeCell ref="AA71:AF71"/>
    <mergeCell ref="A72:J72"/>
    <mergeCell ref="K72:N72"/>
    <mergeCell ref="O72:T72"/>
    <mergeCell ref="U72:Z72"/>
    <mergeCell ref="AA72:AF72"/>
    <mergeCell ref="A73:J73"/>
    <mergeCell ref="K73:N73"/>
    <mergeCell ref="O73:T73"/>
    <mergeCell ref="U73:Z73"/>
    <mergeCell ref="AA73:AF73"/>
    <mergeCell ref="A74:J74"/>
    <mergeCell ref="K74:N74"/>
    <mergeCell ref="O74:T74"/>
    <mergeCell ref="U74:Z74"/>
    <mergeCell ref="AA74:AF74"/>
    <mergeCell ref="A75:J75"/>
    <mergeCell ref="K75:N75"/>
    <mergeCell ref="O75:T75"/>
    <mergeCell ref="U75:Z75"/>
    <mergeCell ref="AA75:AF75"/>
    <mergeCell ref="A76:J76"/>
    <mergeCell ref="K76:N76"/>
    <mergeCell ref="O76:T76"/>
    <mergeCell ref="U76:Z76"/>
    <mergeCell ref="AA76:AF76"/>
    <mergeCell ref="A77:J77"/>
    <mergeCell ref="K77:N77"/>
    <mergeCell ref="O77:T77"/>
    <mergeCell ref="U77:Z77"/>
    <mergeCell ref="AA77:AF77"/>
    <mergeCell ref="A78:J78"/>
    <mergeCell ref="K78:N78"/>
    <mergeCell ref="O78:T78"/>
    <mergeCell ref="U78:Z78"/>
    <mergeCell ref="AA78:AF78"/>
    <mergeCell ref="A79:J79"/>
    <mergeCell ref="K79:N79"/>
    <mergeCell ref="O79:T79"/>
    <mergeCell ref="U79:Z79"/>
    <mergeCell ref="AA79:AF79"/>
    <mergeCell ref="A80:J80"/>
    <mergeCell ref="K80:N80"/>
    <mergeCell ref="O80:T80"/>
    <mergeCell ref="U80:Z80"/>
    <mergeCell ref="AA80:AF80"/>
    <mergeCell ref="A81:J81"/>
    <mergeCell ref="K81:N81"/>
    <mergeCell ref="O81:T81"/>
    <mergeCell ref="U81:Z81"/>
    <mergeCell ref="AA81:AF81"/>
    <mergeCell ref="A82:J82"/>
    <mergeCell ref="K82:N82"/>
    <mergeCell ref="O82:T82"/>
    <mergeCell ref="U82:Z82"/>
    <mergeCell ref="AA82:AF82"/>
    <mergeCell ref="A83:J83"/>
    <mergeCell ref="K83:N83"/>
    <mergeCell ref="O83:T83"/>
    <mergeCell ref="U83:Z83"/>
    <mergeCell ref="AA83:AF83"/>
    <mergeCell ref="A84:J84"/>
    <mergeCell ref="K84:N84"/>
    <mergeCell ref="O84:T84"/>
    <mergeCell ref="U84:Z84"/>
    <mergeCell ref="AA84:AF84"/>
    <mergeCell ref="A85:J85"/>
    <mergeCell ref="K85:N85"/>
    <mergeCell ref="O85:T85"/>
    <mergeCell ref="U85:Z85"/>
    <mergeCell ref="AA85:AF85"/>
    <mergeCell ref="A86:J86"/>
    <mergeCell ref="K86:N86"/>
    <mergeCell ref="O86:T86"/>
    <mergeCell ref="U86:Z86"/>
    <mergeCell ref="AA86:AF86"/>
    <mergeCell ref="A87:J87"/>
    <mergeCell ref="K87:N87"/>
    <mergeCell ref="O87:T87"/>
    <mergeCell ref="U87:Z87"/>
    <mergeCell ref="AA87:AF87"/>
    <mergeCell ref="A88:J88"/>
    <mergeCell ref="K88:N88"/>
    <mergeCell ref="O88:T88"/>
    <mergeCell ref="U88:Z88"/>
    <mergeCell ref="AA88:AF88"/>
    <mergeCell ref="A89:J89"/>
    <mergeCell ref="K89:N89"/>
    <mergeCell ref="O89:T89"/>
    <mergeCell ref="U89:Z89"/>
    <mergeCell ref="AA89:AF89"/>
    <mergeCell ref="A90:J90"/>
    <mergeCell ref="K90:N90"/>
    <mergeCell ref="O90:T90"/>
    <mergeCell ref="U90:Z90"/>
    <mergeCell ref="AA90:AF90"/>
    <mergeCell ref="A91:J91"/>
    <mergeCell ref="K91:N91"/>
    <mergeCell ref="O91:T91"/>
    <mergeCell ref="U91:Z91"/>
    <mergeCell ref="AA91:AF91"/>
    <mergeCell ref="A92:J92"/>
    <mergeCell ref="K92:N92"/>
    <mergeCell ref="O92:T92"/>
    <mergeCell ref="U92:Z92"/>
    <mergeCell ref="AA92:AF92"/>
    <mergeCell ref="A93:J93"/>
    <mergeCell ref="K93:N93"/>
    <mergeCell ref="O93:T93"/>
    <mergeCell ref="U93:Z93"/>
    <mergeCell ref="AA93:AF93"/>
    <mergeCell ref="A94:J94"/>
    <mergeCell ref="K94:N94"/>
    <mergeCell ref="O94:T94"/>
    <mergeCell ref="U94:Z94"/>
    <mergeCell ref="AA94:AF94"/>
    <mergeCell ref="A95:J95"/>
    <mergeCell ref="K95:N95"/>
    <mergeCell ref="O95:T95"/>
    <mergeCell ref="U95:Z95"/>
    <mergeCell ref="AA95:AF95"/>
    <mergeCell ref="A96:J96"/>
    <mergeCell ref="K96:N96"/>
    <mergeCell ref="O96:T96"/>
    <mergeCell ref="U96:Z96"/>
    <mergeCell ref="AA96:AF96"/>
    <mergeCell ref="A97:J97"/>
    <mergeCell ref="K97:N97"/>
    <mergeCell ref="O97:T97"/>
    <mergeCell ref="U97:Z97"/>
    <mergeCell ref="AA97:AF97"/>
    <mergeCell ref="A98:J98"/>
    <mergeCell ref="K98:N98"/>
    <mergeCell ref="O98:T98"/>
    <mergeCell ref="U98:Z98"/>
    <mergeCell ref="AA98:AF98"/>
    <mergeCell ref="A99:J99"/>
    <mergeCell ref="K99:N99"/>
    <mergeCell ref="O99:T99"/>
    <mergeCell ref="U99:Z99"/>
    <mergeCell ref="AA99:AF99"/>
    <mergeCell ref="A100:J100"/>
    <mergeCell ref="K100:N100"/>
    <mergeCell ref="O100:T100"/>
    <mergeCell ref="U100:Z100"/>
    <mergeCell ref="AA100:AF100"/>
    <mergeCell ref="A101:J101"/>
    <mergeCell ref="K101:N101"/>
    <mergeCell ref="O101:T101"/>
    <mergeCell ref="U101:Z101"/>
    <mergeCell ref="AA101:AF101"/>
    <mergeCell ref="A102:J102"/>
    <mergeCell ref="K102:N102"/>
    <mergeCell ref="O102:T102"/>
    <mergeCell ref="U102:Z102"/>
    <mergeCell ref="AA102:AF102"/>
    <mergeCell ref="A103:J103"/>
    <mergeCell ref="K103:N103"/>
    <mergeCell ref="O103:T103"/>
    <mergeCell ref="U103:Z103"/>
    <mergeCell ref="AA103:AF103"/>
    <mergeCell ref="A104:J104"/>
    <mergeCell ref="K104:N104"/>
    <mergeCell ref="O104:T104"/>
    <mergeCell ref="U104:Z104"/>
    <mergeCell ref="AA104:AF104"/>
    <mergeCell ref="A105:J105"/>
    <mergeCell ref="K105:N105"/>
    <mergeCell ref="O105:T105"/>
    <mergeCell ref="U105:Z105"/>
    <mergeCell ref="AA105:AF105"/>
    <mergeCell ref="A106:J106"/>
    <mergeCell ref="K106:N106"/>
    <mergeCell ref="O106:T106"/>
    <mergeCell ref="U106:Z106"/>
    <mergeCell ref="AA106:AF106"/>
    <mergeCell ref="A107:J107"/>
    <mergeCell ref="K107:N107"/>
    <mergeCell ref="O107:T107"/>
    <mergeCell ref="U107:Z107"/>
    <mergeCell ref="AA107:AF107"/>
    <mergeCell ref="A108:J108"/>
    <mergeCell ref="K108:N108"/>
    <mergeCell ref="O108:T108"/>
    <mergeCell ref="U108:Z108"/>
    <mergeCell ref="AA108:AF108"/>
    <mergeCell ref="A109:J109"/>
    <mergeCell ref="K109:N109"/>
    <mergeCell ref="O109:T109"/>
    <mergeCell ref="U109:Z109"/>
    <mergeCell ref="AA109:AF109"/>
    <mergeCell ref="A110:J110"/>
    <mergeCell ref="K110:N110"/>
    <mergeCell ref="O110:T110"/>
    <mergeCell ref="U110:Z110"/>
    <mergeCell ref="AA110:AF110"/>
    <mergeCell ref="A111:J111"/>
    <mergeCell ref="K111:N111"/>
    <mergeCell ref="O111:T111"/>
    <mergeCell ref="U111:Z111"/>
    <mergeCell ref="AA111:AF111"/>
    <mergeCell ref="A112:J112"/>
    <mergeCell ref="K112:N112"/>
    <mergeCell ref="O112:T112"/>
    <mergeCell ref="U112:Z112"/>
    <mergeCell ref="AA112:AF112"/>
    <mergeCell ref="A113:J113"/>
    <mergeCell ref="K113:N113"/>
    <mergeCell ref="O113:T113"/>
    <mergeCell ref="U113:Z113"/>
    <mergeCell ref="AA113:AF113"/>
    <mergeCell ref="A114:J114"/>
    <mergeCell ref="K114:N114"/>
    <mergeCell ref="O114:T114"/>
    <mergeCell ref="U114:Z114"/>
    <mergeCell ref="AA114:AF114"/>
    <mergeCell ref="A115:J115"/>
    <mergeCell ref="K115:N115"/>
    <mergeCell ref="O115:T115"/>
    <mergeCell ref="U115:Z115"/>
    <mergeCell ref="AA115:AF115"/>
    <mergeCell ref="A118:J118"/>
    <mergeCell ref="K118:N118"/>
    <mergeCell ref="O118:T118"/>
    <mergeCell ref="U118:Z118"/>
    <mergeCell ref="AA118:AF118"/>
    <mergeCell ref="A116:J116"/>
    <mergeCell ref="K116:N116"/>
    <mergeCell ref="O116:T116"/>
    <mergeCell ref="U116:Z116"/>
    <mergeCell ref="AA116:AF116"/>
    <mergeCell ref="A117:J117"/>
    <mergeCell ref="K117:N117"/>
    <mergeCell ref="O117:T117"/>
    <mergeCell ref="U117:Z117"/>
    <mergeCell ref="AA117:AF117"/>
    <mergeCell ref="A3:AF3"/>
    <mergeCell ref="A4:AF4"/>
    <mergeCell ref="A5:J5"/>
    <mergeCell ref="K5:N5"/>
    <mergeCell ref="O5:T5"/>
    <mergeCell ref="A7:J7"/>
    <mergeCell ref="K7:N7"/>
    <mergeCell ref="O7:T7"/>
    <mergeCell ref="U7:Z7"/>
    <mergeCell ref="AA7:A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73"/>
  <sheetViews>
    <sheetView topLeftCell="A31" zoomScale="80" zoomScaleNormal="80" zoomScaleSheetLayoutView="80" workbookViewId="0">
      <selection activeCell="P24" sqref="P24:P31"/>
    </sheetView>
  </sheetViews>
  <sheetFormatPr defaultRowHeight="17.25" x14ac:dyDescent="0.3"/>
  <cols>
    <col min="1" max="1" width="68.140625" style="2" customWidth="1"/>
    <col min="2" max="2" width="11.28515625" style="2" customWidth="1"/>
    <col min="3" max="3" width="13.7109375" style="2" customWidth="1"/>
    <col min="4" max="4" width="13.28515625" style="2" customWidth="1"/>
    <col min="5" max="5" width="11.140625" style="2" customWidth="1"/>
    <col min="6" max="6" width="11.5703125" style="2" customWidth="1"/>
    <col min="7" max="7" width="13.42578125" style="2" customWidth="1"/>
    <col min="8" max="8" width="11.7109375" style="2" customWidth="1"/>
    <col min="9" max="9" width="10.7109375" style="2" customWidth="1"/>
    <col min="10" max="10" width="11.5703125" style="2" customWidth="1"/>
    <col min="11" max="11" width="11.28515625" style="2" customWidth="1"/>
    <col min="12" max="12" width="11.5703125" style="2" customWidth="1"/>
    <col min="13" max="13" width="12.140625" style="2" customWidth="1"/>
    <col min="14" max="14" width="12.28515625" style="2" customWidth="1"/>
    <col min="15" max="15" width="12.85546875" style="2" customWidth="1"/>
    <col min="16" max="16" width="13.85546875" style="2" customWidth="1"/>
    <col min="17" max="16384" width="9.140625" style="2"/>
  </cols>
  <sheetData>
    <row r="1" spans="1:16" x14ac:dyDescent="0.3">
      <c r="A1" s="1"/>
    </row>
    <row r="2" spans="1:16" x14ac:dyDescent="0.3">
      <c r="A2" s="616" t="s">
        <v>594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591"/>
      <c r="M2" s="591"/>
    </row>
    <row r="3" spans="1:16" ht="18" thickBot="1" x14ac:dyDescent="0.35"/>
    <row r="4" spans="1:16" ht="87" customHeight="1" x14ac:dyDescent="0.3">
      <c r="A4" s="621" t="s">
        <v>64</v>
      </c>
      <c r="B4" s="618" t="s">
        <v>102</v>
      </c>
      <c r="C4" s="619"/>
      <c r="D4" s="620"/>
      <c r="E4" s="618" t="s">
        <v>184</v>
      </c>
      <c r="F4" s="619"/>
      <c r="G4" s="620"/>
      <c r="H4" s="618" t="s">
        <v>187</v>
      </c>
      <c r="I4" s="619"/>
      <c r="J4" s="620"/>
      <c r="K4" s="617" t="s">
        <v>135</v>
      </c>
      <c r="L4" s="614"/>
      <c r="M4" s="615"/>
      <c r="N4" s="613" t="s">
        <v>189</v>
      </c>
      <c r="O4" s="614"/>
      <c r="P4" s="615"/>
    </row>
    <row r="5" spans="1:16" ht="18.75" customHeight="1" thickBot="1" x14ac:dyDescent="0.35">
      <c r="A5" s="622"/>
      <c r="B5" s="262" t="s">
        <v>101</v>
      </c>
      <c r="C5" s="245" t="s">
        <v>188</v>
      </c>
      <c r="D5" s="246" t="s">
        <v>183</v>
      </c>
      <c r="E5" s="262" t="s">
        <v>101</v>
      </c>
      <c r="F5" s="245" t="s">
        <v>188</v>
      </c>
      <c r="G5" s="246" t="s">
        <v>183</v>
      </c>
      <c r="H5" s="262" t="s">
        <v>101</v>
      </c>
      <c r="I5" s="245" t="s">
        <v>188</v>
      </c>
      <c r="J5" s="246" t="s">
        <v>183</v>
      </c>
      <c r="K5" s="262" t="s">
        <v>101</v>
      </c>
      <c r="L5" s="245" t="s">
        <v>188</v>
      </c>
      <c r="M5" s="246" t="s">
        <v>183</v>
      </c>
      <c r="N5" s="253" t="s">
        <v>101</v>
      </c>
      <c r="O5" s="245" t="s">
        <v>188</v>
      </c>
      <c r="P5" s="246" t="s">
        <v>183</v>
      </c>
    </row>
    <row r="6" spans="1:16" s="1" customFormat="1" ht="18.600000000000001" customHeight="1" x14ac:dyDescent="0.2">
      <c r="A6" s="268" t="s">
        <v>190</v>
      </c>
      <c r="B6" s="352">
        <f>SUM(B7:B13)</f>
        <v>392479</v>
      </c>
      <c r="C6" s="353">
        <f>SUM(C7:C13)</f>
        <v>404026</v>
      </c>
      <c r="D6" s="354">
        <f>SUM(D7:D13)</f>
        <v>404026</v>
      </c>
      <c r="E6" s="352">
        <f t="shared" ref="E6:J6" si="0">SUM(E7:E9)</f>
        <v>0</v>
      </c>
      <c r="F6" s="353">
        <f>SUM(F7:F9)</f>
        <v>0</v>
      </c>
      <c r="G6" s="354">
        <f t="shared" si="0"/>
        <v>0</v>
      </c>
      <c r="H6" s="352">
        <f t="shared" si="0"/>
        <v>0</v>
      </c>
      <c r="I6" s="353">
        <f>SUM(I7:I9)</f>
        <v>0</v>
      </c>
      <c r="J6" s="354">
        <f t="shared" si="0"/>
        <v>0</v>
      </c>
      <c r="K6" s="386">
        <f t="shared" ref="K6:P6" si="1">(B6+E6+H6)</f>
        <v>392479</v>
      </c>
      <c r="L6" s="382">
        <f t="shared" si="1"/>
        <v>404026</v>
      </c>
      <c r="M6" s="387">
        <f t="shared" si="1"/>
        <v>404026</v>
      </c>
      <c r="N6" s="394">
        <f t="shared" si="1"/>
        <v>392479</v>
      </c>
      <c r="O6" s="382">
        <f t="shared" si="1"/>
        <v>404026</v>
      </c>
      <c r="P6" s="382">
        <f t="shared" si="1"/>
        <v>404026</v>
      </c>
    </row>
    <row r="7" spans="1:16" ht="18.600000000000001" customHeight="1" x14ac:dyDescent="0.3">
      <c r="A7" s="254" t="s">
        <v>191</v>
      </c>
      <c r="B7" s="355">
        <v>127166</v>
      </c>
      <c r="C7" s="356">
        <v>127166</v>
      </c>
      <c r="D7" s="357">
        <v>127166</v>
      </c>
      <c r="E7" s="355"/>
      <c r="F7" s="356"/>
      <c r="G7" s="357"/>
      <c r="H7" s="355"/>
      <c r="I7" s="356"/>
      <c r="J7" s="357"/>
      <c r="K7" s="388">
        <f t="shared" ref="K7:K62" si="2">(B7+E7+H7)</f>
        <v>127166</v>
      </c>
      <c r="L7" s="383">
        <f t="shared" ref="L7:L63" si="3">(C7+F7+I7)</f>
        <v>127166</v>
      </c>
      <c r="M7" s="389">
        <f t="shared" ref="M7:P62" si="4">(D7+G7+J7)</f>
        <v>127166</v>
      </c>
      <c r="N7" s="395">
        <f t="shared" si="4"/>
        <v>127166</v>
      </c>
      <c r="O7" s="383">
        <f t="shared" si="4"/>
        <v>127166</v>
      </c>
      <c r="P7" s="383">
        <f t="shared" si="4"/>
        <v>127166</v>
      </c>
    </row>
    <row r="8" spans="1:16" s="3" customFormat="1" ht="18.600000000000001" customHeight="1" x14ac:dyDescent="0.3">
      <c r="A8" s="255" t="s">
        <v>192</v>
      </c>
      <c r="B8" s="355">
        <v>185913</v>
      </c>
      <c r="C8" s="356">
        <v>185844</v>
      </c>
      <c r="D8" s="357">
        <v>185844</v>
      </c>
      <c r="E8" s="358"/>
      <c r="F8" s="359"/>
      <c r="G8" s="360"/>
      <c r="H8" s="358"/>
      <c r="I8" s="359"/>
      <c r="J8" s="360"/>
      <c r="K8" s="388">
        <f t="shared" si="2"/>
        <v>185913</v>
      </c>
      <c r="L8" s="383">
        <f t="shared" si="3"/>
        <v>185844</v>
      </c>
      <c r="M8" s="389">
        <f t="shared" si="4"/>
        <v>185844</v>
      </c>
      <c r="N8" s="395">
        <f t="shared" si="4"/>
        <v>185913</v>
      </c>
      <c r="O8" s="383">
        <f t="shared" si="4"/>
        <v>185844</v>
      </c>
      <c r="P8" s="383">
        <f t="shared" si="4"/>
        <v>185844</v>
      </c>
    </row>
    <row r="9" spans="1:16" s="3" customFormat="1" ht="18.600000000000001" customHeight="1" x14ac:dyDescent="0.3">
      <c r="A9" s="255" t="s">
        <v>193</v>
      </c>
      <c r="B9" s="355">
        <v>24826</v>
      </c>
      <c r="C9" s="356">
        <v>32641</v>
      </c>
      <c r="D9" s="357">
        <v>32641</v>
      </c>
      <c r="E9" s="358"/>
      <c r="F9" s="359"/>
      <c r="G9" s="360"/>
      <c r="H9" s="358"/>
      <c r="I9" s="359"/>
      <c r="J9" s="360"/>
      <c r="K9" s="388">
        <f t="shared" si="2"/>
        <v>24826</v>
      </c>
      <c r="L9" s="383">
        <f t="shared" si="3"/>
        <v>32641</v>
      </c>
      <c r="M9" s="389">
        <f t="shared" si="4"/>
        <v>32641</v>
      </c>
      <c r="N9" s="395">
        <f t="shared" si="4"/>
        <v>24826</v>
      </c>
      <c r="O9" s="383">
        <f t="shared" si="4"/>
        <v>32641</v>
      </c>
      <c r="P9" s="383">
        <f t="shared" si="4"/>
        <v>32641</v>
      </c>
    </row>
    <row r="10" spans="1:16" s="3" customFormat="1" ht="18.600000000000001" customHeight="1" x14ac:dyDescent="0.3">
      <c r="A10" s="255" t="s">
        <v>330</v>
      </c>
      <c r="B10" s="355">
        <v>45003</v>
      </c>
      <c r="C10" s="356">
        <v>45999</v>
      </c>
      <c r="D10" s="357">
        <v>45999</v>
      </c>
      <c r="E10" s="358"/>
      <c r="F10" s="359"/>
      <c r="G10" s="360"/>
      <c r="H10" s="358"/>
      <c r="I10" s="359"/>
      <c r="J10" s="360"/>
      <c r="K10" s="388">
        <f t="shared" si="2"/>
        <v>45003</v>
      </c>
      <c r="L10" s="383">
        <f t="shared" si="3"/>
        <v>45999</v>
      </c>
      <c r="M10" s="389">
        <f t="shared" si="4"/>
        <v>45999</v>
      </c>
      <c r="N10" s="395">
        <f t="shared" si="4"/>
        <v>45003</v>
      </c>
      <c r="O10" s="383">
        <f t="shared" si="4"/>
        <v>45999</v>
      </c>
      <c r="P10" s="383">
        <f t="shared" si="4"/>
        <v>45999</v>
      </c>
    </row>
    <row r="11" spans="1:16" s="3" customFormat="1" ht="18.600000000000001" customHeight="1" x14ac:dyDescent="0.3">
      <c r="A11" s="255" t="s">
        <v>194</v>
      </c>
      <c r="B11" s="355">
        <v>9571</v>
      </c>
      <c r="C11" s="356">
        <v>10566</v>
      </c>
      <c r="D11" s="357">
        <v>10566</v>
      </c>
      <c r="E11" s="358"/>
      <c r="F11" s="359"/>
      <c r="G11" s="360"/>
      <c r="H11" s="358"/>
      <c r="I11" s="359"/>
      <c r="J11" s="360"/>
      <c r="K11" s="388">
        <f t="shared" si="2"/>
        <v>9571</v>
      </c>
      <c r="L11" s="383">
        <f t="shared" si="3"/>
        <v>10566</v>
      </c>
      <c r="M11" s="389">
        <f t="shared" si="4"/>
        <v>10566</v>
      </c>
      <c r="N11" s="395">
        <f t="shared" si="4"/>
        <v>9571</v>
      </c>
      <c r="O11" s="383">
        <f t="shared" si="4"/>
        <v>10566</v>
      </c>
      <c r="P11" s="383">
        <f t="shared" si="4"/>
        <v>10566</v>
      </c>
    </row>
    <row r="12" spans="1:16" s="3" customFormat="1" ht="18.600000000000001" customHeight="1" x14ac:dyDescent="0.3">
      <c r="A12" s="255" t="s">
        <v>285</v>
      </c>
      <c r="B12" s="355">
        <v>0</v>
      </c>
      <c r="C12" s="356">
        <v>1600</v>
      </c>
      <c r="D12" s="357">
        <v>1600</v>
      </c>
      <c r="E12" s="358"/>
      <c r="F12" s="359"/>
      <c r="G12" s="360"/>
      <c r="H12" s="358"/>
      <c r="I12" s="359"/>
      <c r="J12" s="360"/>
      <c r="K12" s="388">
        <f t="shared" si="2"/>
        <v>0</v>
      </c>
      <c r="L12" s="383">
        <f t="shared" si="3"/>
        <v>1600</v>
      </c>
      <c r="M12" s="389">
        <f t="shared" si="4"/>
        <v>1600</v>
      </c>
      <c r="N12" s="395">
        <f t="shared" si="4"/>
        <v>0</v>
      </c>
      <c r="O12" s="383">
        <f t="shared" si="4"/>
        <v>1600</v>
      </c>
      <c r="P12" s="383">
        <f t="shared" si="4"/>
        <v>1600</v>
      </c>
    </row>
    <row r="13" spans="1:16" s="3" customFormat="1" ht="18.600000000000001" customHeight="1" x14ac:dyDescent="0.3">
      <c r="A13" s="255" t="s">
        <v>286</v>
      </c>
      <c r="B13" s="355"/>
      <c r="C13" s="356">
        <v>210</v>
      </c>
      <c r="D13" s="357">
        <v>210</v>
      </c>
      <c r="E13" s="358"/>
      <c r="F13" s="359"/>
      <c r="G13" s="360"/>
      <c r="H13" s="358"/>
      <c r="I13" s="359"/>
      <c r="J13" s="360"/>
      <c r="K13" s="388">
        <f t="shared" si="2"/>
        <v>0</v>
      </c>
      <c r="L13" s="383">
        <f t="shared" si="3"/>
        <v>210</v>
      </c>
      <c r="M13" s="389">
        <f t="shared" si="4"/>
        <v>210</v>
      </c>
      <c r="N13" s="395">
        <f t="shared" si="4"/>
        <v>0</v>
      </c>
      <c r="O13" s="383">
        <f t="shared" si="4"/>
        <v>210</v>
      </c>
      <c r="P13" s="383">
        <f t="shared" si="4"/>
        <v>210</v>
      </c>
    </row>
    <row r="14" spans="1:16" ht="18.600000000000001" customHeight="1" x14ac:dyDescent="0.3">
      <c r="A14" s="267" t="s">
        <v>68</v>
      </c>
      <c r="B14" s="361">
        <f t="shared" ref="B14:J14" si="5">SUM(B15:B16)</f>
        <v>19800</v>
      </c>
      <c r="C14" s="362">
        <f>SUM(C15:C16)</f>
        <v>22026</v>
      </c>
      <c r="D14" s="363">
        <f t="shared" si="5"/>
        <v>22026</v>
      </c>
      <c r="E14" s="361">
        <f t="shared" si="5"/>
        <v>0</v>
      </c>
      <c r="F14" s="362">
        <f>SUM(F15:F16)</f>
        <v>3613</v>
      </c>
      <c r="G14" s="363">
        <f t="shared" si="5"/>
        <v>3613</v>
      </c>
      <c r="H14" s="361">
        <f t="shared" si="5"/>
        <v>0</v>
      </c>
      <c r="I14" s="362">
        <f>SUM(I15:I16)</f>
        <v>0</v>
      </c>
      <c r="J14" s="363">
        <f t="shared" si="5"/>
        <v>0</v>
      </c>
      <c r="K14" s="390">
        <f>(B14+E14+H14)</f>
        <v>19800</v>
      </c>
      <c r="L14" s="384">
        <f t="shared" si="3"/>
        <v>25639</v>
      </c>
      <c r="M14" s="391">
        <f t="shared" si="4"/>
        <v>25639</v>
      </c>
      <c r="N14" s="396">
        <f t="shared" si="4"/>
        <v>19800</v>
      </c>
      <c r="O14" s="396">
        <f>(F14+I14+C14)</f>
        <v>25639</v>
      </c>
      <c r="P14" s="396">
        <f>(G14+J14+D14)</f>
        <v>25639</v>
      </c>
    </row>
    <row r="15" spans="1:16" ht="18.600000000000001" customHeight="1" x14ac:dyDescent="0.3">
      <c r="A15" s="255" t="s">
        <v>195</v>
      </c>
      <c r="B15" s="355">
        <v>19800</v>
      </c>
      <c r="C15" s="356">
        <v>22026</v>
      </c>
      <c r="D15" s="357">
        <v>22026</v>
      </c>
      <c r="E15" s="355"/>
      <c r="F15" s="356">
        <v>3613</v>
      </c>
      <c r="G15" s="357">
        <v>3613</v>
      </c>
      <c r="H15" s="355"/>
      <c r="I15" s="356"/>
      <c r="J15" s="357"/>
      <c r="K15" s="388">
        <f t="shared" si="2"/>
        <v>19800</v>
      </c>
      <c r="L15" s="383">
        <f t="shared" si="3"/>
        <v>25639</v>
      </c>
      <c r="M15" s="389">
        <f t="shared" si="4"/>
        <v>25639</v>
      </c>
      <c r="N15" s="395">
        <f t="shared" si="4"/>
        <v>19800</v>
      </c>
      <c r="O15" s="383">
        <v>27462</v>
      </c>
      <c r="P15" s="389">
        <v>25671</v>
      </c>
    </row>
    <row r="16" spans="1:16" ht="18.600000000000001" customHeight="1" x14ac:dyDescent="0.3">
      <c r="A16" s="255" t="s">
        <v>70</v>
      </c>
      <c r="B16" s="355"/>
      <c r="C16" s="356"/>
      <c r="D16" s="357"/>
      <c r="E16" s="355"/>
      <c r="F16" s="356"/>
      <c r="G16" s="357"/>
      <c r="H16" s="355"/>
      <c r="I16" s="356"/>
      <c r="J16" s="357"/>
      <c r="K16" s="388">
        <f t="shared" si="2"/>
        <v>0</v>
      </c>
      <c r="L16" s="383">
        <f t="shared" si="3"/>
        <v>0</v>
      </c>
      <c r="M16" s="389">
        <f t="shared" si="4"/>
        <v>0</v>
      </c>
      <c r="N16" s="395">
        <f t="shared" si="4"/>
        <v>0</v>
      </c>
      <c r="O16" s="383">
        <f t="shared" si="4"/>
        <v>0</v>
      </c>
      <c r="P16" s="389">
        <f t="shared" si="4"/>
        <v>0</v>
      </c>
    </row>
    <row r="17" spans="1:16" s="3" customFormat="1" ht="18.600000000000001" customHeight="1" x14ac:dyDescent="0.3">
      <c r="A17" s="266" t="s">
        <v>71</v>
      </c>
      <c r="B17" s="361">
        <f>SUM(B18:B21)</f>
        <v>104953</v>
      </c>
      <c r="C17" s="362">
        <f>SUM(C18:C21)</f>
        <v>115460</v>
      </c>
      <c r="D17" s="363">
        <f>SUM(D18:D21)</f>
        <v>112664</v>
      </c>
      <c r="E17" s="361">
        <f t="shared" ref="E17:J17" si="6">SUM(E19:E21)</f>
        <v>0</v>
      </c>
      <c r="F17" s="362">
        <f>SUM(F19:F21)</f>
        <v>0</v>
      </c>
      <c r="G17" s="363">
        <f t="shared" si="6"/>
        <v>0</v>
      </c>
      <c r="H17" s="361">
        <f t="shared" si="6"/>
        <v>0</v>
      </c>
      <c r="I17" s="362">
        <f>SUM(I19:I21)</f>
        <v>0</v>
      </c>
      <c r="J17" s="363">
        <f t="shared" si="6"/>
        <v>0</v>
      </c>
      <c r="K17" s="390">
        <f t="shared" si="2"/>
        <v>104953</v>
      </c>
      <c r="L17" s="384">
        <f t="shared" si="3"/>
        <v>115460</v>
      </c>
      <c r="M17" s="391">
        <f t="shared" si="4"/>
        <v>112664</v>
      </c>
      <c r="N17" s="396">
        <f t="shared" si="4"/>
        <v>104953</v>
      </c>
      <c r="O17" s="384">
        <f t="shared" si="4"/>
        <v>115460</v>
      </c>
      <c r="P17" s="391">
        <f t="shared" si="4"/>
        <v>112664</v>
      </c>
    </row>
    <row r="18" spans="1:16" s="3" customFormat="1" ht="18.600000000000001" customHeight="1" x14ac:dyDescent="0.3">
      <c r="A18" s="255" t="s">
        <v>288</v>
      </c>
      <c r="B18" s="355">
        <v>104953</v>
      </c>
      <c r="C18" s="356">
        <v>115460</v>
      </c>
      <c r="D18" s="357">
        <v>112664</v>
      </c>
      <c r="E18" s="361"/>
      <c r="F18" s="362"/>
      <c r="G18" s="363"/>
      <c r="H18" s="361"/>
      <c r="I18" s="362"/>
      <c r="J18" s="363"/>
      <c r="K18" s="388">
        <f t="shared" si="2"/>
        <v>104953</v>
      </c>
      <c r="L18" s="383">
        <f t="shared" si="3"/>
        <v>115460</v>
      </c>
      <c r="M18" s="389">
        <f t="shared" si="4"/>
        <v>112664</v>
      </c>
      <c r="N18" s="395">
        <f t="shared" si="4"/>
        <v>104953</v>
      </c>
      <c r="O18" s="383">
        <f t="shared" si="4"/>
        <v>115460</v>
      </c>
      <c r="P18" s="389">
        <f t="shared" si="4"/>
        <v>112664</v>
      </c>
    </row>
    <row r="19" spans="1:16" ht="18.600000000000001" customHeight="1" x14ac:dyDescent="0.3">
      <c r="A19" s="255" t="s">
        <v>287</v>
      </c>
      <c r="B19" s="355"/>
      <c r="C19" s="356"/>
      <c r="D19" s="357"/>
      <c r="E19" s="355"/>
      <c r="F19" s="356"/>
      <c r="G19" s="357"/>
      <c r="H19" s="355"/>
      <c r="I19" s="356"/>
      <c r="J19" s="357"/>
      <c r="K19" s="388">
        <f t="shared" si="2"/>
        <v>0</v>
      </c>
      <c r="L19" s="383">
        <f t="shared" si="3"/>
        <v>0</v>
      </c>
      <c r="M19" s="389">
        <f t="shared" si="4"/>
        <v>0</v>
      </c>
      <c r="N19" s="395">
        <f t="shared" si="4"/>
        <v>0</v>
      </c>
      <c r="O19" s="383">
        <f t="shared" si="4"/>
        <v>0</v>
      </c>
      <c r="P19" s="389">
        <f t="shared" si="4"/>
        <v>0</v>
      </c>
    </row>
    <row r="20" spans="1:16" s="4" customFormat="1" ht="18.600000000000001" customHeight="1" x14ac:dyDescent="0.3">
      <c r="A20" s="255" t="s">
        <v>70</v>
      </c>
      <c r="B20" s="355"/>
      <c r="C20" s="356"/>
      <c r="D20" s="357"/>
      <c r="E20" s="364"/>
      <c r="F20" s="365"/>
      <c r="G20" s="366"/>
      <c r="H20" s="364"/>
      <c r="I20" s="365"/>
      <c r="J20" s="366"/>
      <c r="K20" s="388">
        <f t="shared" si="2"/>
        <v>0</v>
      </c>
      <c r="L20" s="383">
        <f t="shared" si="3"/>
        <v>0</v>
      </c>
      <c r="M20" s="389">
        <f t="shared" si="4"/>
        <v>0</v>
      </c>
      <c r="N20" s="395">
        <f t="shared" si="4"/>
        <v>0</v>
      </c>
      <c r="O20" s="383">
        <f t="shared" si="4"/>
        <v>0</v>
      </c>
      <c r="P20" s="389">
        <f t="shared" si="4"/>
        <v>0</v>
      </c>
    </row>
    <row r="21" spans="1:16" s="4" customFormat="1" ht="18.600000000000001" customHeight="1" x14ac:dyDescent="0.3">
      <c r="A21" s="255" t="s">
        <v>25</v>
      </c>
      <c r="B21" s="355"/>
      <c r="C21" s="356"/>
      <c r="D21" s="357"/>
      <c r="E21" s="364"/>
      <c r="F21" s="365"/>
      <c r="G21" s="366"/>
      <c r="H21" s="364"/>
      <c r="I21" s="365"/>
      <c r="J21" s="366"/>
      <c r="K21" s="388">
        <f t="shared" si="2"/>
        <v>0</v>
      </c>
      <c r="L21" s="383">
        <f t="shared" si="3"/>
        <v>0</v>
      </c>
      <c r="M21" s="389">
        <f t="shared" si="4"/>
        <v>0</v>
      </c>
      <c r="N21" s="395">
        <f t="shared" si="4"/>
        <v>0</v>
      </c>
      <c r="O21" s="383">
        <f t="shared" si="4"/>
        <v>0</v>
      </c>
      <c r="P21" s="389">
        <f t="shared" si="4"/>
        <v>0</v>
      </c>
    </row>
    <row r="22" spans="1:16" s="3" customFormat="1" ht="18.600000000000001" customHeight="1" x14ac:dyDescent="0.3">
      <c r="A22" s="266" t="s">
        <v>72</v>
      </c>
      <c r="B22" s="361">
        <f>SUM(B24,B25,B26,B27,B28,B29,B30,B31,B32,B33,B34)</f>
        <v>187000</v>
      </c>
      <c r="C22" s="362">
        <f>SUM(C24,C25,C26,C27,C28,C29,C30,C31,C32,C33,C34)</f>
        <v>377195</v>
      </c>
      <c r="D22" s="363">
        <f>SUM(D24,D25,D26,D27,D28,D29,D30,D31,D32,D33,D34)</f>
        <v>350604</v>
      </c>
      <c r="E22" s="361"/>
      <c r="F22" s="362"/>
      <c r="G22" s="363"/>
      <c r="H22" s="361">
        <f>SUM(H23,H25,H32,H33)</f>
        <v>0</v>
      </c>
      <c r="I22" s="362">
        <f>SUM(I23,I25,I32,I33)</f>
        <v>0</v>
      </c>
      <c r="J22" s="363">
        <f>SUM(J23,J25,J32,J33)</f>
        <v>0</v>
      </c>
      <c r="K22" s="390">
        <f>(B22+E22+H22)</f>
        <v>187000</v>
      </c>
      <c r="L22" s="384">
        <f t="shared" si="3"/>
        <v>377195</v>
      </c>
      <c r="M22" s="391">
        <f t="shared" si="4"/>
        <v>350604</v>
      </c>
      <c r="N22" s="396">
        <f t="shared" si="4"/>
        <v>187000</v>
      </c>
      <c r="O22" s="384">
        <f t="shared" si="4"/>
        <v>377195</v>
      </c>
      <c r="P22" s="391">
        <f t="shared" si="4"/>
        <v>350604</v>
      </c>
    </row>
    <row r="23" spans="1:16" s="4" customFormat="1" ht="18.600000000000001" customHeight="1" x14ac:dyDescent="0.3">
      <c r="A23" s="255" t="s">
        <v>73</v>
      </c>
      <c r="B23" s="355"/>
      <c r="C23" s="356"/>
      <c r="D23" s="357"/>
      <c r="E23" s="355">
        <f t="shared" ref="E23:J23" si="7">SUM(E24:E24)</f>
        <v>0</v>
      </c>
      <c r="F23" s="356">
        <f t="shared" si="7"/>
        <v>0</v>
      </c>
      <c r="G23" s="357">
        <f t="shared" si="7"/>
        <v>0</v>
      </c>
      <c r="H23" s="355">
        <f t="shared" si="7"/>
        <v>0</v>
      </c>
      <c r="I23" s="356">
        <f t="shared" si="7"/>
        <v>0</v>
      </c>
      <c r="J23" s="357">
        <f t="shared" si="7"/>
        <v>0</v>
      </c>
      <c r="K23" s="388">
        <f t="shared" si="2"/>
        <v>0</v>
      </c>
      <c r="L23" s="383">
        <f t="shared" si="3"/>
        <v>0</v>
      </c>
      <c r="M23" s="389">
        <f t="shared" si="4"/>
        <v>0</v>
      </c>
      <c r="N23" s="395">
        <f t="shared" si="4"/>
        <v>0</v>
      </c>
      <c r="O23" s="383">
        <f t="shared" si="4"/>
        <v>0</v>
      </c>
      <c r="P23" s="389">
        <f t="shared" si="4"/>
        <v>0</v>
      </c>
    </row>
    <row r="24" spans="1:16" s="4" customFormat="1" ht="18.600000000000001" customHeight="1" x14ac:dyDescent="0.3">
      <c r="A24" s="257" t="s">
        <v>196</v>
      </c>
      <c r="B24" s="367">
        <v>6000</v>
      </c>
      <c r="C24" s="368">
        <v>7851</v>
      </c>
      <c r="D24" s="369">
        <v>6898</v>
      </c>
      <c r="E24" s="367"/>
      <c r="F24" s="368"/>
      <c r="G24" s="369"/>
      <c r="H24" s="367"/>
      <c r="I24" s="368"/>
      <c r="J24" s="369"/>
      <c r="K24" s="388">
        <f t="shared" si="2"/>
        <v>6000</v>
      </c>
      <c r="L24" s="383">
        <f t="shared" si="3"/>
        <v>7851</v>
      </c>
      <c r="M24" s="389">
        <f t="shared" si="4"/>
        <v>6898</v>
      </c>
      <c r="N24" s="395">
        <f t="shared" si="4"/>
        <v>6000</v>
      </c>
      <c r="O24" s="383">
        <f t="shared" si="4"/>
        <v>7851</v>
      </c>
      <c r="P24" s="389">
        <f t="shared" si="4"/>
        <v>6898</v>
      </c>
    </row>
    <row r="25" spans="1:16" s="4" customFormat="1" ht="18.600000000000001" customHeight="1" x14ac:dyDescent="0.3">
      <c r="A25" s="255" t="s">
        <v>74</v>
      </c>
      <c r="B25" s="370"/>
      <c r="C25" s="371"/>
      <c r="D25" s="372"/>
      <c r="E25" s="370">
        <f t="shared" ref="E25:J25" si="8">SUM(E26:E30)</f>
        <v>0</v>
      </c>
      <c r="F25" s="371">
        <f>SUM(F26:F30)</f>
        <v>0</v>
      </c>
      <c r="G25" s="372">
        <f t="shared" si="8"/>
        <v>0</v>
      </c>
      <c r="H25" s="370">
        <f t="shared" si="8"/>
        <v>0</v>
      </c>
      <c r="I25" s="371">
        <f>SUM(I26:I30)</f>
        <v>0</v>
      </c>
      <c r="J25" s="372">
        <f t="shared" si="8"/>
        <v>0</v>
      </c>
      <c r="K25" s="388">
        <f t="shared" si="2"/>
        <v>0</v>
      </c>
      <c r="L25" s="383">
        <f t="shared" si="3"/>
        <v>0</v>
      </c>
      <c r="M25" s="389">
        <f t="shared" si="4"/>
        <v>0</v>
      </c>
      <c r="N25" s="395">
        <f t="shared" si="4"/>
        <v>0</v>
      </c>
      <c r="O25" s="383">
        <f t="shared" si="4"/>
        <v>0</v>
      </c>
      <c r="P25" s="389">
        <f t="shared" si="4"/>
        <v>0</v>
      </c>
    </row>
    <row r="26" spans="1:16" s="4" customFormat="1" ht="18.600000000000001" customHeight="1" x14ac:dyDescent="0.3">
      <c r="A26" s="257" t="s">
        <v>75</v>
      </c>
      <c r="B26" s="367">
        <v>180000</v>
      </c>
      <c r="C26" s="368">
        <v>359263</v>
      </c>
      <c r="D26" s="369">
        <v>341110</v>
      </c>
      <c r="E26" s="367"/>
      <c r="F26" s="368"/>
      <c r="G26" s="369"/>
      <c r="H26" s="367"/>
      <c r="I26" s="368"/>
      <c r="J26" s="369"/>
      <c r="K26" s="388">
        <f t="shared" si="2"/>
        <v>180000</v>
      </c>
      <c r="L26" s="383">
        <f t="shared" si="3"/>
        <v>359263</v>
      </c>
      <c r="M26" s="389">
        <f t="shared" si="4"/>
        <v>341110</v>
      </c>
      <c r="N26" s="395">
        <f t="shared" si="4"/>
        <v>180000</v>
      </c>
      <c r="O26" s="383">
        <f t="shared" si="4"/>
        <v>359263</v>
      </c>
      <c r="P26" s="389">
        <f t="shared" si="4"/>
        <v>341110</v>
      </c>
    </row>
    <row r="27" spans="1:16" s="4" customFormat="1" ht="18.600000000000001" customHeight="1" x14ac:dyDescent="0.3">
      <c r="A27" s="257" t="s">
        <v>76</v>
      </c>
      <c r="B27" s="367">
        <v>0</v>
      </c>
      <c r="C27" s="368">
        <v>0</v>
      </c>
      <c r="D27" s="369">
        <v>0</v>
      </c>
      <c r="E27" s="367"/>
      <c r="F27" s="368"/>
      <c r="G27" s="369"/>
      <c r="H27" s="367"/>
      <c r="I27" s="368"/>
      <c r="J27" s="369"/>
      <c r="K27" s="388">
        <f t="shared" si="2"/>
        <v>0</v>
      </c>
      <c r="L27" s="383">
        <f t="shared" si="3"/>
        <v>0</v>
      </c>
      <c r="M27" s="389">
        <f t="shared" si="4"/>
        <v>0</v>
      </c>
      <c r="N27" s="395">
        <f t="shared" si="4"/>
        <v>0</v>
      </c>
      <c r="O27" s="383">
        <f t="shared" si="4"/>
        <v>0</v>
      </c>
      <c r="P27" s="389">
        <f t="shared" si="4"/>
        <v>0</v>
      </c>
    </row>
    <row r="28" spans="1:16" s="4" customFormat="1" ht="18.600000000000001" customHeight="1" x14ac:dyDescent="0.3">
      <c r="A28" s="257" t="s">
        <v>77</v>
      </c>
      <c r="B28" s="367"/>
      <c r="C28" s="368"/>
      <c r="D28" s="369"/>
      <c r="E28" s="367"/>
      <c r="F28" s="368"/>
      <c r="G28" s="369"/>
      <c r="H28" s="367"/>
      <c r="I28" s="368"/>
      <c r="J28" s="369"/>
      <c r="K28" s="388">
        <f t="shared" si="2"/>
        <v>0</v>
      </c>
      <c r="L28" s="383">
        <f t="shared" si="3"/>
        <v>0</v>
      </c>
      <c r="M28" s="389">
        <v>0</v>
      </c>
      <c r="N28" s="395">
        <f t="shared" si="4"/>
        <v>0</v>
      </c>
      <c r="O28" s="383">
        <f t="shared" si="4"/>
        <v>0</v>
      </c>
      <c r="P28" s="389">
        <v>0</v>
      </c>
    </row>
    <row r="29" spans="1:16" s="4" customFormat="1" ht="18.600000000000001" customHeight="1" x14ac:dyDescent="0.3">
      <c r="A29" s="258" t="s">
        <v>289</v>
      </c>
      <c r="B29" s="367"/>
      <c r="C29" s="368"/>
      <c r="D29" s="369"/>
      <c r="E29" s="367"/>
      <c r="F29" s="368"/>
      <c r="G29" s="369"/>
      <c r="H29" s="367"/>
      <c r="I29" s="368"/>
      <c r="J29" s="369"/>
      <c r="K29" s="388"/>
      <c r="L29" s="383">
        <f t="shared" si="3"/>
        <v>0</v>
      </c>
      <c r="M29" s="389">
        <f t="shared" si="4"/>
        <v>0</v>
      </c>
      <c r="N29" s="395"/>
      <c r="O29" s="383">
        <f t="shared" si="4"/>
        <v>0</v>
      </c>
      <c r="P29" s="389">
        <f t="shared" si="4"/>
        <v>0</v>
      </c>
    </row>
    <row r="30" spans="1:16" s="4" customFormat="1" ht="18.600000000000001" customHeight="1" x14ac:dyDescent="0.3">
      <c r="A30" s="257" t="s">
        <v>290</v>
      </c>
      <c r="B30" s="367"/>
      <c r="C30" s="368"/>
      <c r="D30" s="369"/>
      <c r="E30" s="367"/>
      <c r="F30" s="368"/>
      <c r="G30" s="369"/>
      <c r="H30" s="367"/>
      <c r="I30" s="368"/>
      <c r="J30" s="369"/>
      <c r="K30" s="388">
        <f t="shared" si="2"/>
        <v>0</v>
      </c>
      <c r="L30" s="383">
        <f t="shared" si="3"/>
        <v>0</v>
      </c>
      <c r="M30" s="389">
        <f t="shared" si="4"/>
        <v>0</v>
      </c>
      <c r="N30" s="395">
        <f t="shared" si="4"/>
        <v>0</v>
      </c>
      <c r="O30" s="383">
        <f t="shared" si="4"/>
        <v>0</v>
      </c>
      <c r="P30" s="389">
        <f t="shared" si="4"/>
        <v>0</v>
      </c>
    </row>
    <row r="31" spans="1:16" s="4" customFormat="1" ht="18.600000000000001" customHeight="1" x14ac:dyDescent="0.3">
      <c r="A31" s="257" t="s">
        <v>291</v>
      </c>
      <c r="B31" s="367">
        <v>1000</v>
      </c>
      <c r="C31" s="368">
        <v>10081</v>
      </c>
      <c r="D31" s="369">
        <v>2596</v>
      </c>
      <c r="E31" s="367"/>
      <c r="F31" s="368"/>
      <c r="G31" s="369"/>
      <c r="H31" s="367"/>
      <c r="I31" s="368"/>
      <c r="J31" s="369"/>
      <c r="K31" s="388">
        <v>1000</v>
      </c>
      <c r="L31" s="383">
        <f t="shared" si="3"/>
        <v>10081</v>
      </c>
      <c r="M31" s="389">
        <v>2596</v>
      </c>
      <c r="N31" s="395">
        <v>1000</v>
      </c>
      <c r="O31" s="383">
        <f t="shared" si="4"/>
        <v>10081</v>
      </c>
      <c r="P31" s="389">
        <v>2596</v>
      </c>
    </row>
    <row r="32" spans="1:16" ht="18.600000000000001" customHeight="1" x14ac:dyDescent="0.3">
      <c r="A32" s="255" t="s">
        <v>78</v>
      </c>
      <c r="B32" s="370"/>
      <c r="C32" s="371"/>
      <c r="D32" s="372"/>
      <c r="E32" s="370"/>
      <c r="F32" s="371"/>
      <c r="G32" s="372"/>
      <c r="H32" s="370"/>
      <c r="I32" s="371"/>
      <c r="J32" s="372"/>
      <c r="K32" s="388">
        <f t="shared" si="2"/>
        <v>0</v>
      </c>
      <c r="L32" s="383">
        <f t="shared" si="3"/>
        <v>0</v>
      </c>
      <c r="M32" s="389">
        <f t="shared" si="4"/>
        <v>0</v>
      </c>
      <c r="N32" s="395">
        <f t="shared" si="4"/>
        <v>0</v>
      </c>
      <c r="O32" s="383">
        <f t="shared" si="4"/>
        <v>0</v>
      </c>
      <c r="P32" s="389">
        <f t="shared" si="4"/>
        <v>0</v>
      </c>
    </row>
    <row r="33" spans="1:16" s="4" customFormat="1" ht="18.600000000000001" customHeight="1" x14ac:dyDescent="0.3">
      <c r="A33" s="259" t="s">
        <v>292</v>
      </c>
      <c r="B33" s="370"/>
      <c r="C33" s="371"/>
      <c r="D33" s="372"/>
      <c r="E33" s="370"/>
      <c r="F33" s="371"/>
      <c r="G33" s="372"/>
      <c r="H33" s="370"/>
      <c r="I33" s="371"/>
      <c r="J33" s="372"/>
      <c r="K33" s="388">
        <f t="shared" si="2"/>
        <v>0</v>
      </c>
      <c r="L33" s="383">
        <f t="shared" si="3"/>
        <v>0</v>
      </c>
      <c r="M33" s="389">
        <f t="shared" si="4"/>
        <v>0</v>
      </c>
      <c r="N33" s="395">
        <f t="shared" si="4"/>
        <v>0</v>
      </c>
      <c r="O33" s="383">
        <f t="shared" si="4"/>
        <v>0</v>
      </c>
      <c r="P33" s="389">
        <f t="shared" si="4"/>
        <v>0</v>
      </c>
    </row>
    <row r="34" spans="1:16" s="4" customFormat="1" ht="18.600000000000001" customHeight="1" x14ac:dyDescent="0.3">
      <c r="A34" s="259" t="s">
        <v>293</v>
      </c>
      <c r="B34" s="370"/>
      <c r="C34" s="371"/>
      <c r="D34" s="372"/>
      <c r="E34" s="370"/>
      <c r="F34" s="371"/>
      <c r="G34" s="372"/>
      <c r="H34" s="370"/>
      <c r="I34" s="371"/>
      <c r="J34" s="372"/>
      <c r="K34" s="388"/>
      <c r="L34" s="383">
        <f t="shared" si="3"/>
        <v>0</v>
      </c>
      <c r="M34" s="389">
        <f t="shared" si="4"/>
        <v>0</v>
      </c>
      <c r="N34" s="395">
        <v>0</v>
      </c>
      <c r="O34" s="383">
        <f t="shared" si="4"/>
        <v>0</v>
      </c>
      <c r="P34" s="389">
        <f t="shared" si="4"/>
        <v>0</v>
      </c>
    </row>
    <row r="35" spans="1:16" s="4" customFormat="1" ht="18.600000000000001" customHeight="1" x14ac:dyDescent="0.2">
      <c r="A35" s="267" t="s">
        <v>79</v>
      </c>
      <c r="B35" s="373">
        <f>SUM(B36:B44)</f>
        <v>25000</v>
      </c>
      <c r="C35" s="373">
        <f t="shared" ref="C35:D35" si="9">SUM(C36:C44)</f>
        <v>35829</v>
      </c>
      <c r="D35" s="373">
        <f t="shared" si="9"/>
        <v>35829</v>
      </c>
      <c r="E35" s="373">
        <f t="shared" ref="E35" si="10">SUM(E36:E44)</f>
        <v>0</v>
      </c>
      <c r="F35" s="373">
        <f t="shared" ref="F35" si="11">SUM(F36:F44)</f>
        <v>180</v>
      </c>
      <c r="G35" s="373">
        <f t="shared" ref="G35" si="12">SUM(G36:G44)</f>
        <v>180</v>
      </c>
      <c r="H35" s="373">
        <f t="shared" ref="H35" si="13">SUM(H36:H44)</f>
        <v>1800</v>
      </c>
      <c r="I35" s="373">
        <f t="shared" ref="I35" si="14">SUM(I36:I44)</f>
        <v>1328</v>
      </c>
      <c r="J35" s="373">
        <f t="shared" ref="J35" si="15">SUM(J36:J44)</f>
        <v>1266</v>
      </c>
      <c r="K35" s="373">
        <f t="shared" ref="K35" si="16">SUM(K36:K44)</f>
        <v>26800</v>
      </c>
      <c r="L35" s="373">
        <f t="shared" ref="L35" si="17">SUM(L36:L44)</f>
        <v>37337</v>
      </c>
      <c r="M35" s="373">
        <f t="shared" ref="M35" si="18">SUM(M36:M44)</f>
        <v>37275</v>
      </c>
      <c r="N35" s="373">
        <f t="shared" ref="N35" si="19">SUM(N36:N44)</f>
        <v>26800</v>
      </c>
      <c r="O35" s="373">
        <f t="shared" ref="O35" si="20">SUM(O36:O44)</f>
        <v>37337</v>
      </c>
      <c r="P35" s="373">
        <f t="shared" ref="P35" si="21">SUM(P36:P44)</f>
        <v>37275</v>
      </c>
    </row>
    <row r="36" spans="1:16" ht="18.600000000000001" customHeight="1" x14ac:dyDescent="0.3">
      <c r="A36" s="255" t="s">
        <v>197</v>
      </c>
      <c r="B36" s="370"/>
      <c r="C36" s="371">
        <v>9</v>
      </c>
      <c r="D36" s="372">
        <v>9</v>
      </c>
      <c r="E36" s="370"/>
      <c r="F36" s="371"/>
      <c r="G36" s="372"/>
      <c r="H36" s="370"/>
      <c r="I36" s="371"/>
      <c r="J36" s="372"/>
      <c r="K36" s="388">
        <f t="shared" si="2"/>
        <v>0</v>
      </c>
      <c r="L36" s="383">
        <f t="shared" si="3"/>
        <v>9</v>
      </c>
      <c r="M36" s="389">
        <f t="shared" si="4"/>
        <v>9</v>
      </c>
      <c r="N36" s="395">
        <f t="shared" si="4"/>
        <v>0</v>
      </c>
      <c r="O36" s="383">
        <f>(F36+I36+C36)</f>
        <v>9</v>
      </c>
      <c r="P36" s="389">
        <f>(G36+J36+D36)</f>
        <v>9</v>
      </c>
    </row>
    <row r="37" spans="1:16" ht="18.600000000000001" customHeight="1" x14ac:dyDescent="0.3">
      <c r="A37" s="255" t="s">
        <v>80</v>
      </c>
      <c r="B37" s="370">
        <v>15000</v>
      </c>
      <c r="C37" s="371">
        <v>18429</v>
      </c>
      <c r="D37" s="372">
        <v>18429</v>
      </c>
      <c r="E37" s="370"/>
      <c r="F37" s="371"/>
      <c r="G37" s="372"/>
      <c r="H37" s="370"/>
      <c r="I37" s="371"/>
      <c r="J37" s="372"/>
      <c r="K37" s="388">
        <f t="shared" si="2"/>
        <v>15000</v>
      </c>
      <c r="L37" s="383">
        <f>(C37+F37+I37)</f>
        <v>18429</v>
      </c>
      <c r="M37" s="389">
        <f>(D37+G37+J37)</f>
        <v>18429</v>
      </c>
      <c r="N37" s="395">
        <f t="shared" si="4"/>
        <v>15000</v>
      </c>
      <c r="O37" s="383">
        <f t="shared" ref="O37:O43" si="22">(F37+I37+C37)</f>
        <v>18429</v>
      </c>
      <c r="P37" s="389">
        <f t="shared" ref="P37:P43" si="23">(G37+J37+D37)</f>
        <v>18429</v>
      </c>
    </row>
    <row r="38" spans="1:16" ht="18.600000000000001" customHeight="1" x14ac:dyDescent="0.3">
      <c r="A38" s="255" t="s">
        <v>81</v>
      </c>
      <c r="B38" s="370">
        <v>4000</v>
      </c>
      <c r="C38" s="371">
        <v>4618</v>
      </c>
      <c r="D38" s="372">
        <v>4618</v>
      </c>
      <c r="E38" s="370"/>
      <c r="F38" s="371"/>
      <c r="G38" s="372"/>
      <c r="H38" s="370">
        <v>1800</v>
      </c>
      <c r="I38" s="371">
        <v>1328</v>
      </c>
      <c r="J38" s="372">
        <v>1266</v>
      </c>
      <c r="K38" s="388">
        <f t="shared" si="2"/>
        <v>5800</v>
      </c>
      <c r="L38" s="388">
        <f t="shared" ref="L38:M38" si="24">(C38+F38+I38)</f>
        <v>5946</v>
      </c>
      <c r="M38" s="388">
        <f t="shared" si="24"/>
        <v>5884</v>
      </c>
      <c r="N38" s="395">
        <v>5800</v>
      </c>
      <c r="O38" s="388">
        <v>5946</v>
      </c>
      <c r="P38" s="388">
        <v>5884</v>
      </c>
    </row>
    <row r="39" spans="1:16" ht="18.600000000000001" customHeight="1" x14ac:dyDescent="0.3">
      <c r="A39" s="260" t="s">
        <v>116</v>
      </c>
      <c r="B39" s="370">
        <v>2300</v>
      </c>
      <c r="C39" s="371">
        <v>2591</v>
      </c>
      <c r="D39" s="372">
        <v>2591</v>
      </c>
      <c r="E39" s="370"/>
      <c r="F39" s="371"/>
      <c r="G39" s="372"/>
      <c r="H39" s="370"/>
      <c r="I39" s="371"/>
      <c r="J39" s="372"/>
      <c r="K39" s="388">
        <f t="shared" si="2"/>
        <v>2300</v>
      </c>
      <c r="L39" s="383">
        <f>(C39+F39+I39)</f>
        <v>2591</v>
      </c>
      <c r="M39" s="389">
        <f t="shared" si="4"/>
        <v>2591</v>
      </c>
      <c r="N39" s="395">
        <f t="shared" si="4"/>
        <v>2300</v>
      </c>
      <c r="O39" s="383">
        <f t="shared" si="22"/>
        <v>2591</v>
      </c>
      <c r="P39" s="389">
        <f t="shared" si="23"/>
        <v>2591</v>
      </c>
    </row>
    <row r="40" spans="1:16" ht="18.600000000000001" customHeight="1" x14ac:dyDescent="0.3">
      <c r="A40" s="260" t="s">
        <v>595</v>
      </c>
      <c r="B40" s="370">
        <v>1200</v>
      </c>
      <c r="C40" s="371">
        <v>369</v>
      </c>
      <c r="D40" s="372">
        <v>369</v>
      </c>
      <c r="E40" s="370"/>
      <c r="F40" s="371"/>
      <c r="G40" s="372"/>
      <c r="H40" s="370"/>
      <c r="I40" s="371"/>
      <c r="J40" s="372"/>
      <c r="K40" s="388">
        <f t="shared" si="2"/>
        <v>1200</v>
      </c>
      <c r="L40" s="388">
        <f t="shared" ref="L40" si="25">(C40+F40+I40)</f>
        <v>369</v>
      </c>
      <c r="M40" s="388">
        <f t="shared" si="4"/>
        <v>369</v>
      </c>
      <c r="N40" s="388">
        <f t="shared" si="4"/>
        <v>1200</v>
      </c>
      <c r="O40" s="388">
        <f t="shared" ref="O40" si="26">(F40+I40+L40)</f>
        <v>369</v>
      </c>
      <c r="P40" s="388">
        <f t="shared" ref="P40" si="27">(G40+J40+M40)</f>
        <v>369</v>
      </c>
    </row>
    <row r="41" spans="1:16" ht="18.600000000000001" customHeight="1" x14ac:dyDescent="0.3">
      <c r="A41" s="255" t="s">
        <v>82</v>
      </c>
      <c r="B41" s="370">
        <v>2500</v>
      </c>
      <c r="C41" s="371">
        <v>20</v>
      </c>
      <c r="D41" s="372">
        <v>20</v>
      </c>
      <c r="E41" s="370"/>
      <c r="F41" s="371"/>
      <c r="G41" s="372"/>
      <c r="H41" s="370"/>
      <c r="I41" s="371"/>
      <c r="J41" s="372">
        <v>0</v>
      </c>
      <c r="K41" s="388">
        <f t="shared" si="2"/>
        <v>2500</v>
      </c>
      <c r="L41" s="383">
        <f>(C41+F41+I41)</f>
        <v>20</v>
      </c>
      <c r="M41" s="389">
        <f t="shared" si="4"/>
        <v>20</v>
      </c>
      <c r="N41" s="395">
        <f t="shared" si="4"/>
        <v>2500</v>
      </c>
      <c r="O41" s="383">
        <f t="shared" si="22"/>
        <v>20</v>
      </c>
      <c r="P41" s="389">
        <f t="shared" si="23"/>
        <v>20</v>
      </c>
    </row>
    <row r="42" spans="1:16" ht="18.600000000000001" customHeight="1" x14ac:dyDescent="0.3">
      <c r="A42" s="255" t="s">
        <v>295</v>
      </c>
      <c r="B42" s="370"/>
      <c r="C42" s="371">
        <v>2493</v>
      </c>
      <c r="D42" s="372">
        <v>2493</v>
      </c>
      <c r="E42" s="370"/>
      <c r="F42" s="371"/>
      <c r="G42" s="372"/>
      <c r="H42" s="370"/>
      <c r="I42" s="371"/>
      <c r="J42" s="372"/>
      <c r="K42" s="388"/>
      <c r="L42" s="383">
        <f>(C42+F42+I42)</f>
        <v>2493</v>
      </c>
      <c r="M42" s="389">
        <f>D42+G42+J42</f>
        <v>2493</v>
      </c>
      <c r="N42" s="395"/>
      <c r="O42" s="383">
        <f t="shared" si="22"/>
        <v>2493</v>
      </c>
      <c r="P42" s="389">
        <f t="shared" si="23"/>
        <v>2493</v>
      </c>
    </row>
    <row r="43" spans="1:16" ht="18.600000000000001" customHeight="1" x14ac:dyDescent="0.3">
      <c r="A43" s="255" t="s">
        <v>294</v>
      </c>
      <c r="B43" s="370"/>
      <c r="C43" s="371"/>
      <c r="D43" s="372"/>
      <c r="E43" s="370"/>
      <c r="F43" s="371"/>
      <c r="G43" s="372"/>
      <c r="H43" s="370"/>
      <c r="I43" s="371"/>
      <c r="J43" s="372"/>
      <c r="K43" s="388"/>
      <c r="L43" s="383">
        <f>(C43+F43+I43)</f>
        <v>0</v>
      </c>
      <c r="M43" s="389"/>
      <c r="N43" s="395"/>
      <c r="O43" s="383">
        <f t="shared" si="22"/>
        <v>0</v>
      </c>
      <c r="P43" s="389">
        <f t="shared" si="23"/>
        <v>0</v>
      </c>
    </row>
    <row r="44" spans="1:16" ht="18.600000000000001" customHeight="1" x14ac:dyDescent="0.3">
      <c r="A44" s="255" t="s">
        <v>105</v>
      </c>
      <c r="B44" s="370"/>
      <c r="C44" s="371">
        <v>7300</v>
      </c>
      <c r="D44" s="372">
        <v>7300</v>
      </c>
      <c r="E44" s="370"/>
      <c r="F44" s="371">
        <v>180</v>
      </c>
      <c r="G44" s="372">
        <v>180</v>
      </c>
      <c r="H44" s="370"/>
      <c r="I44" s="371"/>
      <c r="J44" s="372"/>
      <c r="K44" s="388">
        <f t="shared" si="2"/>
        <v>0</v>
      </c>
      <c r="L44" s="383">
        <f>(C44+F44+I44)</f>
        <v>7480</v>
      </c>
      <c r="M44" s="389">
        <f>(D44+G44+J44)</f>
        <v>7480</v>
      </c>
      <c r="N44" s="395">
        <f t="shared" si="4"/>
        <v>0</v>
      </c>
      <c r="O44" s="383">
        <f>(F44+I44+C44)</f>
        <v>7480</v>
      </c>
      <c r="P44" s="389">
        <f>(G44+J44+D44)</f>
        <v>7480</v>
      </c>
    </row>
    <row r="45" spans="1:16" s="1" customFormat="1" ht="18.600000000000001" customHeight="1" x14ac:dyDescent="0.2">
      <c r="A45" s="266" t="s">
        <v>83</v>
      </c>
      <c r="B45" s="373">
        <f>SUM(B46:B47)</f>
        <v>0</v>
      </c>
      <c r="C45" s="374">
        <f>SUM(C46:C47)</f>
        <v>5881</v>
      </c>
      <c r="D45" s="375">
        <f t="shared" ref="D45:J45" si="28">SUM(D46:D47)</f>
        <v>5735</v>
      </c>
      <c r="E45" s="373">
        <f t="shared" si="28"/>
        <v>0</v>
      </c>
      <c r="F45" s="374">
        <f>SUM(F46:F47)</f>
        <v>0</v>
      </c>
      <c r="G45" s="375">
        <f t="shared" si="28"/>
        <v>0</v>
      </c>
      <c r="H45" s="373">
        <f t="shared" si="28"/>
        <v>0</v>
      </c>
      <c r="I45" s="374">
        <f>SUM(I46:I47)</f>
        <v>0</v>
      </c>
      <c r="J45" s="375">
        <f t="shared" si="28"/>
        <v>0</v>
      </c>
      <c r="K45" s="390">
        <f t="shared" si="2"/>
        <v>0</v>
      </c>
      <c r="L45" s="384">
        <f t="shared" si="3"/>
        <v>5881</v>
      </c>
      <c r="M45" s="391">
        <f t="shared" si="4"/>
        <v>5735</v>
      </c>
      <c r="N45" s="396">
        <f t="shared" si="4"/>
        <v>0</v>
      </c>
      <c r="O45" s="384">
        <f t="shared" si="4"/>
        <v>5881</v>
      </c>
      <c r="P45" s="391">
        <f t="shared" si="4"/>
        <v>5735</v>
      </c>
    </row>
    <row r="46" spans="1:16" ht="18.600000000000001" customHeight="1" x14ac:dyDescent="0.3">
      <c r="A46" s="255" t="s">
        <v>198</v>
      </c>
      <c r="B46" s="370"/>
      <c r="C46" s="371">
        <v>5881</v>
      </c>
      <c r="D46" s="372">
        <v>5735</v>
      </c>
      <c r="E46" s="370"/>
      <c r="F46" s="371"/>
      <c r="G46" s="372"/>
      <c r="H46" s="370"/>
      <c r="I46" s="371"/>
      <c r="J46" s="372"/>
      <c r="K46" s="388">
        <f t="shared" si="2"/>
        <v>0</v>
      </c>
      <c r="L46" s="383">
        <f t="shared" si="3"/>
        <v>5881</v>
      </c>
      <c r="M46" s="389">
        <f t="shared" si="4"/>
        <v>5735</v>
      </c>
      <c r="N46" s="395">
        <f t="shared" si="4"/>
        <v>0</v>
      </c>
      <c r="O46" s="383">
        <f t="shared" si="4"/>
        <v>5881</v>
      </c>
      <c r="P46" s="389">
        <f t="shared" si="4"/>
        <v>5735</v>
      </c>
    </row>
    <row r="47" spans="1:16" ht="18.600000000000001" customHeight="1" x14ac:dyDescent="0.3">
      <c r="A47" s="255" t="s">
        <v>201</v>
      </c>
      <c r="B47" s="370"/>
      <c r="C47" s="371">
        <v>0</v>
      </c>
      <c r="D47" s="372">
        <v>0</v>
      </c>
      <c r="E47" s="370"/>
      <c r="F47" s="371"/>
      <c r="G47" s="372"/>
      <c r="H47" s="370"/>
      <c r="I47" s="371"/>
      <c r="J47" s="372"/>
      <c r="K47" s="388">
        <f t="shared" si="2"/>
        <v>0</v>
      </c>
      <c r="L47" s="383">
        <f t="shared" si="3"/>
        <v>0</v>
      </c>
      <c r="M47" s="389">
        <f t="shared" si="4"/>
        <v>0</v>
      </c>
      <c r="N47" s="395">
        <f t="shared" si="4"/>
        <v>0</v>
      </c>
      <c r="O47" s="383">
        <f t="shared" si="4"/>
        <v>0</v>
      </c>
      <c r="P47" s="389">
        <f t="shared" si="4"/>
        <v>0</v>
      </c>
    </row>
    <row r="48" spans="1:16" s="1" customFormat="1" ht="18.600000000000001" customHeight="1" x14ac:dyDescent="0.2">
      <c r="A48" s="266" t="s">
        <v>84</v>
      </c>
      <c r="B48" s="373">
        <f>SUM(B49:B51)</f>
        <v>0</v>
      </c>
      <c r="C48" s="374">
        <f>SUM(C49:C51)</f>
        <v>740</v>
      </c>
      <c r="D48" s="375">
        <f t="shared" ref="D48:J48" si="29">SUM(D49:D51)</f>
        <v>740</v>
      </c>
      <c r="E48" s="373">
        <f t="shared" si="29"/>
        <v>0</v>
      </c>
      <c r="F48" s="374">
        <f>SUM(F49:F51)</f>
        <v>0</v>
      </c>
      <c r="G48" s="375">
        <f t="shared" si="29"/>
        <v>0</v>
      </c>
      <c r="H48" s="373">
        <f t="shared" si="29"/>
        <v>0</v>
      </c>
      <c r="I48" s="374">
        <f>SUM(I49:I51)</f>
        <v>0</v>
      </c>
      <c r="J48" s="375">
        <f t="shared" si="29"/>
        <v>0</v>
      </c>
      <c r="K48" s="390">
        <f t="shared" si="2"/>
        <v>0</v>
      </c>
      <c r="L48" s="384">
        <f t="shared" si="3"/>
        <v>740</v>
      </c>
      <c r="M48" s="391">
        <f t="shared" si="4"/>
        <v>740</v>
      </c>
      <c r="N48" s="396">
        <f t="shared" si="4"/>
        <v>0</v>
      </c>
      <c r="O48" s="384">
        <f t="shared" si="4"/>
        <v>740</v>
      </c>
      <c r="P48" s="391">
        <f t="shared" si="4"/>
        <v>740</v>
      </c>
    </row>
    <row r="49" spans="1:16" ht="18.600000000000001" customHeight="1" x14ac:dyDescent="0.3">
      <c r="A49" s="260" t="s">
        <v>85</v>
      </c>
      <c r="B49" s="370"/>
      <c r="C49" s="371">
        <v>240</v>
      </c>
      <c r="D49" s="372">
        <v>240</v>
      </c>
      <c r="E49" s="370"/>
      <c r="F49" s="371"/>
      <c r="G49" s="372"/>
      <c r="H49" s="370"/>
      <c r="I49" s="371"/>
      <c r="J49" s="372"/>
      <c r="K49" s="388">
        <f t="shared" si="2"/>
        <v>0</v>
      </c>
      <c r="L49" s="383">
        <f t="shared" si="3"/>
        <v>240</v>
      </c>
      <c r="M49" s="389">
        <f t="shared" si="4"/>
        <v>240</v>
      </c>
      <c r="N49" s="395">
        <f t="shared" si="4"/>
        <v>0</v>
      </c>
      <c r="O49" s="383">
        <f t="shared" si="4"/>
        <v>240</v>
      </c>
      <c r="P49" s="389">
        <f t="shared" si="4"/>
        <v>240</v>
      </c>
    </row>
    <row r="50" spans="1:16" ht="18.600000000000001" customHeight="1" x14ac:dyDescent="0.3">
      <c r="A50" s="260" t="s">
        <v>86</v>
      </c>
      <c r="B50" s="370"/>
      <c r="C50" s="371">
        <v>500</v>
      </c>
      <c r="D50" s="372">
        <v>500</v>
      </c>
      <c r="E50" s="370"/>
      <c r="F50" s="371"/>
      <c r="G50" s="372"/>
      <c r="H50" s="370"/>
      <c r="I50" s="371"/>
      <c r="J50" s="372"/>
      <c r="K50" s="388">
        <f t="shared" si="2"/>
        <v>0</v>
      </c>
      <c r="L50" s="383">
        <f t="shared" si="3"/>
        <v>500</v>
      </c>
      <c r="M50" s="389">
        <f t="shared" si="4"/>
        <v>500</v>
      </c>
      <c r="N50" s="395">
        <f t="shared" si="4"/>
        <v>0</v>
      </c>
      <c r="O50" s="383">
        <f t="shared" si="4"/>
        <v>500</v>
      </c>
      <c r="P50" s="389">
        <f t="shared" si="4"/>
        <v>500</v>
      </c>
    </row>
    <row r="51" spans="1:16" ht="18.600000000000001" customHeight="1" x14ac:dyDescent="0.3">
      <c r="A51" s="260" t="s">
        <v>185</v>
      </c>
      <c r="B51" s="370"/>
      <c r="C51" s="371"/>
      <c r="D51" s="372"/>
      <c r="E51" s="370"/>
      <c r="F51" s="371"/>
      <c r="G51" s="372"/>
      <c r="H51" s="370"/>
      <c r="I51" s="371"/>
      <c r="J51" s="372"/>
      <c r="K51" s="388">
        <f t="shared" si="2"/>
        <v>0</v>
      </c>
      <c r="L51" s="383">
        <f t="shared" si="3"/>
        <v>0</v>
      </c>
      <c r="M51" s="389">
        <f t="shared" si="4"/>
        <v>0</v>
      </c>
      <c r="N51" s="395">
        <f t="shared" si="4"/>
        <v>0</v>
      </c>
      <c r="O51" s="383">
        <f t="shared" si="4"/>
        <v>0</v>
      </c>
      <c r="P51" s="389">
        <f t="shared" si="4"/>
        <v>0</v>
      </c>
    </row>
    <row r="52" spans="1:16" s="1" customFormat="1" ht="18.600000000000001" customHeight="1" x14ac:dyDescent="0.2">
      <c r="A52" s="265" t="s">
        <v>87</v>
      </c>
      <c r="B52" s="373">
        <f>SUM(B53:B54)</f>
        <v>240</v>
      </c>
      <c r="C52" s="374">
        <f>SUM(C53:C54)</f>
        <v>441</v>
      </c>
      <c r="D52" s="375">
        <f>SUM(D53:D54)</f>
        <v>131</v>
      </c>
      <c r="E52" s="373">
        <f t="shared" ref="E52:J52" si="30">SUM(E53:E54)</f>
        <v>0</v>
      </c>
      <c r="F52" s="374">
        <f>SUM(F53:F54)</f>
        <v>0</v>
      </c>
      <c r="G52" s="375">
        <f t="shared" si="30"/>
        <v>0</v>
      </c>
      <c r="H52" s="373">
        <f t="shared" si="30"/>
        <v>0</v>
      </c>
      <c r="I52" s="374">
        <f>SUM(I53:I54)</f>
        <v>0</v>
      </c>
      <c r="J52" s="375">
        <f t="shared" si="30"/>
        <v>0</v>
      </c>
      <c r="K52" s="390">
        <f t="shared" si="2"/>
        <v>240</v>
      </c>
      <c r="L52" s="384">
        <f t="shared" si="3"/>
        <v>441</v>
      </c>
      <c r="M52" s="391">
        <f t="shared" si="4"/>
        <v>131</v>
      </c>
      <c r="N52" s="396">
        <f t="shared" si="4"/>
        <v>240</v>
      </c>
      <c r="O52" s="384">
        <f t="shared" si="4"/>
        <v>441</v>
      </c>
      <c r="P52" s="391">
        <f t="shared" si="4"/>
        <v>131</v>
      </c>
    </row>
    <row r="53" spans="1:16" ht="18.600000000000001" customHeight="1" x14ac:dyDescent="0.3">
      <c r="A53" s="260" t="s">
        <v>88</v>
      </c>
      <c r="B53" s="370"/>
      <c r="C53" s="371"/>
      <c r="D53" s="372">
        <v>0</v>
      </c>
      <c r="E53" s="370"/>
      <c r="F53" s="371"/>
      <c r="G53" s="372"/>
      <c r="H53" s="370"/>
      <c r="I53" s="371"/>
      <c r="J53" s="372"/>
      <c r="K53" s="388">
        <f t="shared" si="2"/>
        <v>0</v>
      </c>
      <c r="L53" s="383">
        <f t="shared" si="3"/>
        <v>0</v>
      </c>
      <c r="M53" s="389">
        <f t="shared" si="4"/>
        <v>0</v>
      </c>
      <c r="N53" s="395">
        <f t="shared" si="4"/>
        <v>0</v>
      </c>
      <c r="O53" s="383">
        <f t="shared" si="4"/>
        <v>0</v>
      </c>
      <c r="P53" s="389">
        <f t="shared" si="4"/>
        <v>0</v>
      </c>
    </row>
    <row r="54" spans="1:16" ht="18.600000000000001" customHeight="1" x14ac:dyDescent="0.3">
      <c r="A54" s="260" t="s">
        <v>89</v>
      </c>
      <c r="B54" s="370">
        <v>240</v>
      </c>
      <c r="C54" s="371">
        <v>441</v>
      </c>
      <c r="D54" s="372">
        <v>131</v>
      </c>
      <c r="E54" s="370"/>
      <c r="F54" s="371"/>
      <c r="G54" s="372"/>
      <c r="H54" s="370"/>
      <c r="I54" s="371"/>
      <c r="J54" s="372"/>
      <c r="K54" s="388">
        <f t="shared" si="2"/>
        <v>240</v>
      </c>
      <c r="L54" s="383">
        <f t="shared" si="3"/>
        <v>441</v>
      </c>
      <c r="M54" s="389">
        <f t="shared" si="4"/>
        <v>131</v>
      </c>
      <c r="N54" s="395">
        <f t="shared" si="4"/>
        <v>240</v>
      </c>
      <c r="O54" s="383">
        <f t="shared" si="4"/>
        <v>441</v>
      </c>
      <c r="P54" s="389">
        <f t="shared" si="4"/>
        <v>131</v>
      </c>
    </row>
    <row r="55" spans="1:16" s="3" customFormat="1" ht="18.600000000000001" customHeight="1" x14ac:dyDescent="0.3">
      <c r="A55" s="265" t="s">
        <v>90</v>
      </c>
      <c r="B55" s="373">
        <f t="shared" ref="B55:J55" si="31">SUM(B6,B14,B17,B22,B35,B45,B48,B52)</f>
        <v>729472</v>
      </c>
      <c r="C55" s="374">
        <f t="shared" si="31"/>
        <v>961598</v>
      </c>
      <c r="D55" s="375">
        <f t="shared" si="31"/>
        <v>931755</v>
      </c>
      <c r="E55" s="373">
        <f t="shared" si="31"/>
        <v>0</v>
      </c>
      <c r="F55" s="374">
        <f t="shared" si="31"/>
        <v>3793</v>
      </c>
      <c r="G55" s="375">
        <f t="shared" si="31"/>
        <v>3793</v>
      </c>
      <c r="H55" s="373">
        <f t="shared" si="31"/>
        <v>1800</v>
      </c>
      <c r="I55" s="374">
        <f t="shared" si="31"/>
        <v>1328</v>
      </c>
      <c r="J55" s="375">
        <f t="shared" si="31"/>
        <v>1266</v>
      </c>
      <c r="K55" s="390">
        <f>(B55+E55+H55)</f>
        <v>731272</v>
      </c>
      <c r="L55" s="390">
        <f t="shared" si="3"/>
        <v>966719</v>
      </c>
      <c r="M55" s="390">
        <f t="shared" si="4"/>
        <v>936814</v>
      </c>
      <c r="N55" s="390">
        <v>731272</v>
      </c>
      <c r="O55" s="390">
        <v>966719</v>
      </c>
      <c r="P55" s="390">
        <v>936814</v>
      </c>
    </row>
    <row r="56" spans="1:16" s="3" customFormat="1" ht="18.600000000000001" customHeight="1" x14ac:dyDescent="0.3">
      <c r="A56" s="256" t="s">
        <v>180</v>
      </c>
      <c r="B56" s="373">
        <f t="shared" ref="B56:J56" si="32">SUM(B57:B57)</f>
        <v>0</v>
      </c>
      <c r="C56" s="374">
        <f t="shared" si="32"/>
        <v>0</v>
      </c>
      <c r="D56" s="375">
        <f t="shared" si="32"/>
        <v>0</v>
      </c>
      <c r="E56" s="373">
        <f t="shared" si="32"/>
        <v>0</v>
      </c>
      <c r="F56" s="374">
        <f t="shared" si="32"/>
        <v>0</v>
      </c>
      <c r="G56" s="375">
        <f t="shared" si="32"/>
        <v>0</v>
      </c>
      <c r="H56" s="373">
        <f t="shared" si="32"/>
        <v>0</v>
      </c>
      <c r="I56" s="374">
        <f t="shared" si="32"/>
        <v>0</v>
      </c>
      <c r="J56" s="375">
        <f t="shared" si="32"/>
        <v>0</v>
      </c>
      <c r="K56" s="390">
        <f t="shared" si="2"/>
        <v>0</v>
      </c>
      <c r="L56" s="384">
        <f t="shared" si="3"/>
        <v>0</v>
      </c>
      <c r="M56" s="391">
        <f t="shared" si="4"/>
        <v>0</v>
      </c>
      <c r="N56" s="396">
        <f t="shared" si="4"/>
        <v>0</v>
      </c>
      <c r="O56" s="384">
        <f t="shared" si="4"/>
        <v>0</v>
      </c>
      <c r="P56" s="391">
        <f t="shared" si="4"/>
        <v>0</v>
      </c>
    </row>
    <row r="57" spans="1:16" s="4" customFormat="1" ht="18.600000000000001" customHeight="1" x14ac:dyDescent="0.3">
      <c r="A57" s="259" t="s">
        <v>171</v>
      </c>
      <c r="B57" s="370"/>
      <c r="C57" s="371"/>
      <c r="D57" s="372"/>
      <c r="E57" s="367"/>
      <c r="F57" s="368"/>
      <c r="G57" s="369"/>
      <c r="H57" s="367"/>
      <c r="I57" s="368"/>
      <c r="J57" s="369"/>
      <c r="K57" s="390">
        <f t="shared" si="2"/>
        <v>0</v>
      </c>
      <c r="L57" s="384">
        <f t="shared" si="3"/>
        <v>0</v>
      </c>
      <c r="M57" s="391">
        <f t="shared" si="4"/>
        <v>0</v>
      </c>
      <c r="N57" s="396">
        <f t="shared" si="4"/>
        <v>0</v>
      </c>
      <c r="O57" s="384">
        <f t="shared" si="4"/>
        <v>0</v>
      </c>
      <c r="P57" s="391">
        <f t="shared" si="4"/>
        <v>0</v>
      </c>
    </row>
    <row r="58" spans="1:16" s="4" customFormat="1" ht="18.600000000000001" customHeight="1" x14ac:dyDescent="0.3">
      <c r="A58" s="256" t="s">
        <v>177</v>
      </c>
      <c r="B58" s="370"/>
      <c r="C58" s="371">
        <v>16013</v>
      </c>
      <c r="D58" s="372">
        <v>16013</v>
      </c>
      <c r="E58" s="367"/>
      <c r="F58" s="368"/>
      <c r="G58" s="369"/>
      <c r="H58" s="367"/>
      <c r="I58" s="368"/>
      <c r="J58" s="369"/>
      <c r="K58" s="390">
        <f t="shared" si="2"/>
        <v>0</v>
      </c>
      <c r="L58" s="383">
        <f t="shared" si="3"/>
        <v>16013</v>
      </c>
      <c r="M58" s="389">
        <f t="shared" si="4"/>
        <v>16013</v>
      </c>
      <c r="N58" s="395">
        <f t="shared" si="4"/>
        <v>0</v>
      </c>
      <c r="O58" s="383">
        <f t="shared" si="4"/>
        <v>16013</v>
      </c>
      <c r="P58" s="389">
        <f t="shared" si="4"/>
        <v>16013</v>
      </c>
    </row>
    <row r="59" spans="1:16" s="4" customFormat="1" ht="18.600000000000001" customHeight="1" x14ac:dyDescent="0.3">
      <c r="A59" s="256" t="s">
        <v>503</v>
      </c>
      <c r="B59" s="370">
        <v>60000</v>
      </c>
      <c r="C59" s="371">
        <v>62607</v>
      </c>
      <c r="D59" s="372">
        <v>62606</v>
      </c>
      <c r="E59" s="367"/>
      <c r="F59" s="368"/>
      <c r="G59" s="369"/>
      <c r="H59" s="367"/>
      <c r="I59" s="368"/>
      <c r="J59" s="369"/>
      <c r="K59" s="388">
        <f t="shared" si="2"/>
        <v>60000</v>
      </c>
      <c r="L59" s="383">
        <f t="shared" si="3"/>
        <v>62607</v>
      </c>
      <c r="M59" s="389">
        <f t="shared" si="4"/>
        <v>62606</v>
      </c>
      <c r="N59" s="395">
        <f t="shared" si="4"/>
        <v>60000</v>
      </c>
      <c r="O59" s="383">
        <f t="shared" si="4"/>
        <v>62607</v>
      </c>
      <c r="P59" s="389">
        <f t="shared" si="4"/>
        <v>62606</v>
      </c>
    </row>
    <row r="60" spans="1:16" s="3" customFormat="1" ht="18.600000000000001" customHeight="1" x14ac:dyDescent="0.3">
      <c r="A60" s="261" t="s">
        <v>91</v>
      </c>
      <c r="B60" s="370">
        <v>968000</v>
      </c>
      <c r="C60" s="371">
        <v>1038577</v>
      </c>
      <c r="D60" s="372">
        <v>1038577</v>
      </c>
      <c r="E60" s="367"/>
      <c r="F60" s="371">
        <v>2038</v>
      </c>
      <c r="G60" s="372">
        <v>2038</v>
      </c>
      <c r="H60" s="367"/>
      <c r="I60" s="371">
        <v>1753</v>
      </c>
      <c r="J60" s="372">
        <v>1753</v>
      </c>
      <c r="K60" s="388">
        <f t="shared" si="2"/>
        <v>968000</v>
      </c>
      <c r="L60" s="383">
        <f>(C60+F60+I60)</f>
        <v>1042368</v>
      </c>
      <c r="M60" s="389">
        <f>(D60+G60+J60)</f>
        <v>1042368</v>
      </c>
      <c r="N60" s="395">
        <f>(E60+H60+B60)</f>
        <v>968000</v>
      </c>
      <c r="O60" s="395">
        <f t="shared" ref="O60:P61" si="33">(F60+I60+C60)</f>
        <v>1042368</v>
      </c>
      <c r="P60" s="395">
        <f t="shared" si="33"/>
        <v>1042368</v>
      </c>
    </row>
    <row r="61" spans="1:16" s="1" customFormat="1" ht="18.600000000000001" customHeight="1" x14ac:dyDescent="0.3">
      <c r="A61" s="261" t="s">
        <v>92</v>
      </c>
      <c r="B61" s="370"/>
      <c r="C61" s="371"/>
      <c r="D61" s="372"/>
      <c r="E61" s="370">
        <v>109068</v>
      </c>
      <c r="F61" s="371">
        <v>110065</v>
      </c>
      <c r="G61" s="372">
        <v>103120</v>
      </c>
      <c r="H61" s="370">
        <v>252829</v>
      </c>
      <c r="I61" s="371">
        <v>268541</v>
      </c>
      <c r="J61" s="372">
        <v>263473</v>
      </c>
      <c r="K61" s="388">
        <f t="shared" si="2"/>
        <v>361897</v>
      </c>
      <c r="L61" s="383">
        <f t="shared" si="3"/>
        <v>378606</v>
      </c>
      <c r="M61" s="389">
        <f t="shared" si="4"/>
        <v>366593</v>
      </c>
      <c r="N61" s="395"/>
      <c r="O61" s="395"/>
      <c r="P61" s="389">
        <v>0</v>
      </c>
    </row>
    <row r="62" spans="1:16" s="6" customFormat="1" ht="18.600000000000001" customHeight="1" x14ac:dyDescent="0.2">
      <c r="A62" s="264" t="s">
        <v>93</v>
      </c>
      <c r="B62" s="376">
        <f t="shared" ref="B62:J62" si="34">SUM(B58:B61)</f>
        <v>1028000</v>
      </c>
      <c r="C62" s="377">
        <f>SUM(C58:C61)</f>
        <v>1117197</v>
      </c>
      <c r="D62" s="378">
        <f t="shared" si="34"/>
        <v>1117196</v>
      </c>
      <c r="E62" s="376">
        <f t="shared" si="34"/>
        <v>109068</v>
      </c>
      <c r="F62" s="377">
        <f t="shared" si="34"/>
        <v>112103</v>
      </c>
      <c r="G62" s="378">
        <f t="shared" si="34"/>
        <v>105158</v>
      </c>
      <c r="H62" s="376">
        <f t="shared" si="34"/>
        <v>252829</v>
      </c>
      <c r="I62" s="377">
        <f t="shared" si="34"/>
        <v>270294</v>
      </c>
      <c r="J62" s="378">
        <f t="shared" si="34"/>
        <v>265226</v>
      </c>
      <c r="K62" s="390">
        <f t="shared" si="2"/>
        <v>1389897</v>
      </c>
      <c r="L62" s="384">
        <f t="shared" si="3"/>
        <v>1499594</v>
      </c>
      <c r="M62" s="391">
        <f t="shared" si="4"/>
        <v>1487580</v>
      </c>
      <c r="N62" s="396">
        <f>N59+N60</f>
        <v>1028000</v>
      </c>
      <c r="O62" s="384">
        <f>O58+O59+O60</f>
        <v>1120988</v>
      </c>
      <c r="P62" s="391">
        <f>P58+P59+P60</f>
        <v>1120987</v>
      </c>
    </row>
    <row r="63" spans="1:16" s="1" customFormat="1" ht="18.600000000000001" customHeight="1" thickBot="1" x14ac:dyDescent="0.25">
      <c r="A63" s="263" t="s">
        <v>94</v>
      </c>
      <c r="B63" s="379">
        <f>(B55+B62)</f>
        <v>1757472</v>
      </c>
      <c r="C63" s="380">
        <f>(C55+C62)</f>
        <v>2078795</v>
      </c>
      <c r="D63" s="381">
        <f>(D55+D62)</f>
        <v>2048951</v>
      </c>
      <c r="E63" s="379">
        <f t="shared" ref="E63:J63" si="35">(E55+E62)</f>
        <v>109068</v>
      </c>
      <c r="F63" s="380">
        <f t="shared" si="35"/>
        <v>115896</v>
      </c>
      <c r="G63" s="381">
        <f t="shared" si="35"/>
        <v>108951</v>
      </c>
      <c r="H63" s="379">
        <f>(H55+H62)</f>
        <v>254629</v>
      </c>
      <c r="I63" s="380">
        <f>(I55+I62)</f>
        <v>271622</v>
      </c>
      <c r="J63" s="381">
        <f t="shared" si="35"/>
        <v>266492</v>
      </c>
      <c r="K63" s="392">
        <f>(B63+E63+H63)</f>
        <v>2121169</v>
      </c>
      <c r="L63" s="385">
        <f t="shared" si="3"/>
        <v>2466313</v>
      </c>
      <c r="M63" s="393">
        <f>(D63+G63+J63)</f>
        <v>2424394</v>
      </c>
      <c r="N63" s="396">
        <f>N55+N62</f>
        <v>1759272</v>
      </c>
      <c r="O63" s="384">
        <f>O55+O62</f>
        <v>2087707</v>
      </c>
      <c r="P63" s="393">
        <f>P55+P62</f>
        <v>2057801</v>
      </c>
    </row>
    <row r="64" spans="1:16" x14ac:dyDescent="0.3">
      <c r="M64" s="7"/>
    </row>
    <row r="65" spans="7:13" x14ac:dyDescent="0.3">
      <c r="M65" s="7"/>
    </row>
    <row r="66" spans="7:13" x14ac:dyDescent="0.3">
      <c r="G66" s="315"/>
      <c r="M66" s="7"/>
    </row>
    <row r="67" spans="7:13" x14ac:dyDescent="0.3">
      <c r="M67" s="7"/>
    </row>
    <row r="68" spans="7:13" x14ac:dyDescent="0.3">
      <c r="M68" s="7"/>
    </row>
    <row r="69" spans="7:13" x14ac:dyDescent="0.3">
      <c r="M69" s="7"/>
    </row>
    <row r="70" spans="7:13" x14ac:dyDescent="0.3">
      <c r="M70" s="7"/>
    </row>
    <row r="71" spans="7:13" x14ac:dyDescent="0.3">
      <c r="M71" s="7"/>
    </row>
    <row r="72" spans="7:13" x14ac:dyDescent="0.3">
      <c r="M72" s="7"/>
    </row>
    <row r="73" spans="7:13" x14ac:dyDescent="0.3">
      <c r="M73" s="7"/>
    </row>
  </sheetData>
  <mergeCells count="7">
    <mergeCell ref="N4:P4"/>
    <mergeCell ref="A2:M2"/>
    <mergeCell ref="K4:M4"/>
    <mergeCell ref="H4:J4"/>
    <mergeCell ref="A4:A5"/>
    <mergeCell ref="B4:D4"/>
    <mergeCell ref="E4:G4"/>
  </mergeCells>
  <phoneticPr fontId="0" type="noConversion"/>
  <printOptions horizontalCentered="1"/>
  <pageMargins left="0.70866141732283472" right="0.70866141732283472" top="0.15748031496062992" bottom="0.19685039370078741" header="0.31496062992125984" footer="0.31496062992125984"/>
  <pageSetup paperSize="8" scale="68" orientation="landscape" r:id="rId1"/>
  <headerFooter alignWithMargins="0">
    <oddHeader xml:space="preserve">&amp;L&amp;11 3. melléklet a   önkormányzati rendelethez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36"/>
  <sheetViews>
    <sheetView topLeftCell="C1" zoomScale="91" zoomScaleNormal="91" zoomScaleSheetLayoutView="91" workbookViewId="0">
      <selection activeCell="R36" sqref="R36"/>
    </sheetView>
  </sheetViews>
  <sheetFormatPr defaultRowHeight="25.5" customHeight="1" x14ac:dyDescent="0.3"/>
  <cols>
    <col min="1" max="1" width="0.140625" style="8" hidden="1" customWidth="1"/>
    <col min="2" max="2" width="0" style="8" hidden="1" customWidth="1"/>
    <col min="3" max="3" width="53.140625" style="8" customWidth="1"/>
    <col min="4" max="4" width="12.140625" style="8" customWidth="1"/>
    <col min="5" max="5" width="13.42578125" style="8" customWidth="1"/>
    <col min="6" max="6" width="10.5703125" style="8" customWidth="1"/>
    <col min="7" max="8" width="9.85546875" style="8" customWidth="1"/>
    <col min="9" max="9" width="10.42578125" style="8" customWidth="1"/>
    <col min="10" max="10" width="11.140625" style="8" customWidth="1"/>
    <col min="11" max="11" width="10.5703125" style="8" customWidth="1"/>
    <col min="12" max="12" width="11.28515625" style="8" customWidth="1"/>
    <col min="13" max="13" width="10.5703125" style="8" customWidth="1"/>
    <col min="14" max="14" width="10.85546875" style="8" customWidth="1"/>
    <col min="15" max="15" width="10.28515625" style="8" customWidth="1"/>
    <col min="16" max="16" width="10.5703125" style="8" customWidth="1"/>
    <col min="17" max="17" width="12" style="8" customWidth="1"/>
    <col min="18" max="18" width="10.28515625" style="8" customWidth="1"/>
    <col min="19" max="16384" width="9.140625" style="8"/>
  </cols>
  <sheetData>
    <row r="1" spans="1:18" ht="18" customHeight="1" x14ac:dyDescent="0.3">
      <c r="C1" s="623" t="s">
        <v>592</v>
      </c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4"/>
      <c r="O1" s="624"/>
      <c r="P1" s="625"/>
      <c r="Q1" s="625"/>
      <c r="R1" s="625"/>
    </row>
    <row r="2" spans="1:18" ht="18" customHeight="1" x14ac:dyDescent="0.3">
      <c r="C2" s="623" t="s">
        <v>26</v>
      </c>
      <c r="D2" s="623"/>
      <c r="E2" s="623"/>
      <c r="F2" s="623"/>
      <c r="G2" s="623"/>
      <c r="H2" s="623"/>
      <c r="I2" s="623"/>
      <c r="J2" s="623"/>
      <c r="K2" s="623"/>
      <c r="L2" s="623"/>
      <c r="M2" s="626"/>
      <c r="N2" s="624"/>
      <c r="O2" s="624"/>
      <c r="P2" s="625"/>
      <c r="Q2" s="625"/>
      <c r="R2" s="625"/>
    </row>
    <row r="3" spans="1:18" ht="18" customHeight="1" thickBot="1" x14ac:dyDescent="0.35">
      <c r="C3" s="9"/>
      <c r="D3" s="9"/>
      <c r="E3" s="9"/>
      <c r="F3" s="9"/>
      <c r="G3" s="9"/>
      <c r="H3" s="9"/>
      <c r="I3" s="9"/>
      <c r="J3" s="9"/>
      <c r="K3" s="9"/>
      <c r="L3" s="9"/>
    </row>
    <row r="4" spans="1:18" ht="65.25" customHeight="1" thickBot="1" x14ac:dyDescent="0.35">
      <c r="A4" s="10"/>
      <c r="C4" s="633" t="s">
        <v>27</v>
      </c>
      <c r="D4" s="635" t="s">
        <v>102</v>
      </c>
      <c r="E4" s="631"/>
      <c r="F4" s="632"/>
      <c r="G4" s="630" t="s">
        <v>184</v>
      </c>
      <c r="H4" s="631"/>
      <c r="I4" s="632"/>
      <c r="J4" s="630" t="s">
        <v>187</v>
      </c>
      <c r="K4" s="631"/>
      <c r="L4" s="632"/>
      <c r="M4" s="627" t="s">
        <v>135</v>
      </c>
      <c r="N4" s="628"/>
      <c r="O4" s="629"/>
      <c r="P4" s="627" t="s">
        <v>189</v>
      </c>
      <c r="Q4" s="628"/>
      <c r="R4" s="629"/>
    </row>
    <row r="5" spans="1:18" ht="18.75" customHeight="1" thickBot="1" x14ac:dyDescent="0.35">
      <c r="A5" s="11"/>
      <c r="B5" s="12"/>
      <c r="C5" s="634"/>
      <c r="D5" s="461" t="s">
        <v>101</v>
      </c>
      <c r="E5" s="434" t="s">
        <v>188</v>
      </c>
      <c r="F5" s="434" t="s">
        <v>183</v>
      </c>
      <c r="G5" s="433" t="s">
        <v>101</v>
      </c>
      <c r="H5" s="434" t="s">
        <v>188</v>
      </c>
      <c r="I5" s="434" t="s">
        <v>183</v>
      </c>
      <c r="J5" s="430" t="s">
        <v>101</v>
      </c>
      <c r="K5" s="431" t="s">
        <v>188</v>
      </c>
      <c r="L5" s="432" t="s">
        <v>183</v>
      </c>
      <c r="M5" s="461" t="s">
        <v>101</v>
      </c>
      <c r="N5" s="434" t="s">
        <v>188</v>
      </c>
      <c r="O5" s="434" t="s">
        <v>183</v>
      </c>
      <c r="P5" s="435" t="s">
        <v>101</v>
      </c>
      <c r="Q5" s="434" t="s">
        <v>188</v>
      </c>
      <c r="R5" s="436" t="s">
        <v>183</v>
      </c>
    </row>
    <row r="6" spans="1:18" s="14" customFormat="1" ht="19.5" customHeight="1" x14ac:dyDescent="0.2">
      <c r="A6" s="13"/>
      <c r="C6" s="437" t="s">
        <v>28</v>
      </c>
      <c r="D6" s="448">
        <v>117806</v>
      </c>
      <c r="E6" s="449">
        <v>134364</v>
      </c>
      <c r="F6" s="450">
        <v>127671</v>
      </c>
      <c r="G6" s="444">
        <v>85046</v>
      </c>
      <c r="H6" s="426">
        <v>89461</v>
      </c>
      <c r="I6" s="345">
        <v>87334</v>
      </c>
      <c r="J6" s="465">
        <v>182030</v>
      </c>
      <c r="K6" s="345">
        <v>197576</v>
      </c>
      <c r="L6" s="466">
        <v>196484</v>
      </c>
      <c r="M6" s="462">
        <f>(D6+G6+J6)</f>
        <v>384882</v>
      </c>
      <c r="N6" s="427">
        <f>(E6+H6+K6)</f>
        <v>421401</v>
      </c>
      <c r="O6" s="427">
        <f>(F6+I6+L6)</f>
        <v>411489</v>
      </c>
      <c r="P6" s="428">
        <f>(D6+G6+J6)</f>
        <v>384882</v>
      </c>
      <c r="Q6" s="427">
        <v>421402</v>
      </c>
      <c r="R6" s="429">
        <f>(F6+I6+L6)</f>
        <v>411489</v>
      </c>
    </row>
    <row r="7" spans="1:18" s="14" customFormat="1" ht="20.100000000000001" customHeight="1" x14ac:dyDescent="0.2">
      <c r="A7" s="13"/>
      <c r="C7" s="438" t="s">
        <v>29</v>
      </c>
      <c r="D7" s="451">
        <v>15805</v>
      </c>
      <c r="E7" s="15">
        <v>16801</v>
      </c>
      <c r="F7" s="452">
        <v>15468</v>
      </c>
      <c r="G7" s="445">
        <v>11799</v>
      </c>
      <c r="H7" s="15">
        <v>12177</v>
      </c>
      <c r="I7" s="346">
        <v>11751</v>
      </c>
      <c r="J7" s="467">
        <v>26842</v>
      </c>
      <c r="K7" s="346">
        <v>26842</v>
      </c>
      <c r="L7" s="452">
        <v>24318</v>
      </c>
      <c r="M7" s="463">
        <f t="shared" ref="M7:M36" si="0">(D7+G7+J7)</f>
        <v>54446</v>
      </c>
      <c r="N7" s="16">
        <f t="shared" ref="N7:N36" si="1">(E7+H7+K7)</f>
        <v>55820</v>
      </c>
      <c r="O7" s="16">
        <f t="shared" ref="O7:O13" si="2">(F7+I7+L7)</f>
        <v>51537</v>
      </c>
      <c r="P7" s="424">
        <f t="shared" ref="P7:P36" si="3">(D7+G7+J7)</f>
        <v>54446</v>
      </c>
      <c r="Q7" s="16">
        <f t="shared" ref="Q7:Q34" si="4">(E7+H7+K7)</f>
        <v>55820</v>
      </c>
      <c r="R7" s="17">
        <f t="shared" ref="R7:R33" si="5">(F7+I7+L7)</f>
        <v>51537</v>
      </c>
    </row>
    <row r="8" spans="1:18" s="14" customFormat="1" ht="20.100000000000001" customHeight="1" x14ac:dyDescent="0.2">
      <c r="A8" s="13"/>
      <c r="C8" s="439" t="s">
        <v>30</v>
      </c>
      <c r="D8" s="453">
        <v>144914</v>
      </c>
      <c r="E8" s="18">
        <v>242045</v>
      </c>
      <c r="F8" s="454">
        <v>219920</v>
      </c>
      <c r="G8" s="347">
        <v>11223</v>
      </c>
      <c r="H8" s="18">
        <v>11637</v>
      </c>
      <c r="I8" s="459">
        <v>7148</v>
      </c>
      <c r="J8" s="453">
        <v>45057</v>
      </c>
      <c r="K8" s="18">
        <v>46503</v>
      </c>
      <c r="L8" s="454">
        <v>43158</v>
      </c>
      <c r="M8" s="463">
        <f t="shared" si="0"/>
        <v>201194</v>
      </c>
      <c r="N8" s="16">
        <f t="shared" si="1"/>
        <v>300185</v>
      </c>
      <c r="O8" s="16">
        <f>(F8+I8+L8)</f>
        <v>270226</v>
      </c>
      <c r="P8" s="424">
        <f t="shared" si="3"/>
        <v>201194</v>
      </c>
      <c r="Q8" s="16">
        <f t="shared" si="4"/>
        <v>300185</v>
      </c>
      <c r="R8" s="17">
        <f t="shared" si="5"/>
        <v>270226</v>
      </c>
    </row>
    <row r="9" spans="1:18" s="14" customFormat="1" ht="20.100000000000001" customHeight="1" x14ac:dyDescent="0.2">
      <c r="A9" s="13"/>
      <c r="C9" s="438" t="s">
        <v>37</v>
      </c>
      <c r="D9" s="453">
        <v>5080</v>
      </c>
      <c r="E9" s="18">
        <v>7990</v>
      </c>
      <c r="F9" s="454">
        <v>4653</v>
      </c>
      <c r="G9" s="347"/>
      <c r="H9" s="347"/>
      <c r="I9" s="460"/>
      <c r="J9" s="453"/>
      <c r="K9" s="347"/>
      <c r="L9" s="468"/>
      <c r="M9" s="463">
        <f t="shared" si="0"/>
        <v>5080</v>
      </c>
      <c r="N9" s="16">
        <f t="shared" si="1"/>
        <v>7990</v>
      </c>
      <c r="O9" s="16">
        <f t="shared" si="2"/>
        <v>4653</v>
      </c>
      <c r="P9" s="424">
        <f t="shared" si="3"/>
        <v>5080</v>
      </c>
      <c r="Q9" s="16">
        <f t="shared" si="4"/>
        <v>7990</v>
      </c>
      <c r="R9" s="17">
        <f t="shared" si="5"/>
        <v>4653</v>
      </c>
    </row>
    <row r="10" spans="1:18" s="14" customFormat="1" ht="19.5" customHeight="1" x14ac:dyDescent="0.2">
      <c r="A10" s="13"/>
      <c r="C10" s="439" t="s">
        <v>32</v>
      </c>
      <c r="D10" s="453">
        <v>92714</v>
      </c>
      <c r="E10" s="18">
        <v>275417</v>
      </c>
      <c r="F10" s="454">
        <v>57255</v>
      </c>
      <c r="G10" s="347">
        <f>SUM(G11+G12+G13+G17)</f>
        <v>0</v>
      </c>
      <c r="H10" s="18">
        <v>0</v>
      </c>
      <c r="I10" s="459">
        <v>0</v>
      </c>
      <c r="J10" s="453">
        <f>SUM(J11+J12+J13+J17)</f>
        <v>0</v>
      </c>
      <c r="K10" s="18">
        <v>0</v>
      </c>
      <c r="L10" s="454">
        <v>0</v>
      </c>
      <c r="M10" s="463">
        <f t="shared" si="0"/>
        <v>92714</v>
      </c>
      <c r="N10" s="16">
        <f t="shared" si="1"/>
        <v>275417</v>
      </c>
      <c r="O10" s="16">
        <f t="shared" si="2"/>
        <v>57255</v>
      </c>
      <c r="P10" s="424">
        <f t="shared" si="3"/>
        <v>92714</v>
      </c>
      <c r="Q10" s="16">
        <f t="shared" si="4"/>
        <v>275417</v>
      </c>
      <c r="R10" s="17">
        <f t="shared" si="5"/>
        <v>57255</v>
      </c>
    </row>
    <row r="11" spans="1:18" ht="19.5" customHeight="1" x14ac:dyDescent="0.3">
      <c r="A11" s="10"/>
      <c r="C11" s="440" t="s">
        <v>504</v>
      </c>
      <c r="D11" s="455"/>
      <c r="E11" s="19">
        <v>44</v>
      </c>
      <c r="F11" s="456">
        <v>43</v>
      </c>
      <c r="G11" s="446"/>
      <c r="H11" s="348"/>
      <c r="I11" s="348"/>
      <c r="J11" s="469"/>
      <c r="K11" s="348"/>
      <c r="L11" s="456"/>
      <c r="M11" s="463">
        <f t="shared" si="0"/>
        <v>0</v>
      </c>
      <c r="N11" s="24">
        <f t="shared" si="1"/>
        <v>44</v>
      </c>
      <c r="O11" s="24">
        <f t="shared" si="2"/>
        <v>43</v>
      </c>
      <c r="P11" s="424">
        <f t="shared" si="3"/>
        <v>0</v>
      </c>
      <c r="Q11" s="24">
        <f t="shared" si="4"/>
        <v>44</v>
      </c>
      <c r="R11" s="25">
        <f t="shared" si="5"/>
        <v>43</v>
      </c>
    </row>
    <row r="12" spans="1:18" ht="19.5" customHeight="1" x14ac:dyDescent="0.3">
      <c r="A12" s="10"/>
      <c r="C12" s="440" t="s">
        <v>517</v>
      </c>
      <c r="D12" s="455">
        <v>19012</v>
      </c>
      <c r="E12" s="19">
        <v>19012</v>
      </c>
      <c r="F12" s="456">
        <v>17510</v>
      </c>
      <c r="G12" s="446"/>
      <c r="H12" s="348"/>
      <c r="I12" s="348"/>
      <c r="J12" s="469"/>
      <c r="K12" s="348"/>
      <c r="L12" s="456"/>
      <c r="M12" s="464">
        <f t="shared" si="0"/>
        <v>19012</v>
      </c>
      <c r="N12" s="24">
        <f t="shared" si="1"/>
        <v>19012</v>
      </c>
      <c r="O12" s="24">
        <f t="shared" si="2"/>
        <v>17510</v>
      </c>
      <c r="P12" s="425">
        <f t="shared" si="3"/>
        <v>19012</v>
      </c>
      <c r="Q12" s="24">
        <f t="shared" si="4"/>
        <v>19012</v>
      </c>
      <c r="R12" s="25">
        <f t="shared" si="5"/>
        <v>17510</v>
      </c>
    </row>
    <row r="13" spans="1:18" s="14" customFormat="1" ht="20.100000000000001" customHeight="1" x14ac:dyDescent="0.3">
      <c r="A13" s="13"/>
      <c r="C13" s="441" t="s">
        <v>99</v>
      </c>
      <c r="D13" s="455">
        <v>34000</v>
      </c>
      <c r="E13" s="19">
        <v>216659</v>
      </c>
      <c r="F13" s="456"/>
      <c r="G13" s="446">
        <f t="shared" ref="G13:L13" si="6">SUM(G14:G16)</f>
        <v>0</v>
      </c>
      <c r="H13" s="19">
        <f t="shared" si="6"/>
        <v>0</v>
      </c>
      <c r="I13" s="348">
        <f t="shared" si="6"/>
        <v>0</v>
      </c>
      <c r="J13" s="455">
        <f t="shared" si="6"/>
        <v>0</v>
      </c>
      <c r="K13" s="19">
        <f t="shared" si="6"/>
        <v>0</v>
      </c>
      <c r="L13" s="456">
        <f t="shared" si="6"/>
        <v>0</v>
      </c>
      <c r="M13" s="464">
        <f t="shared" si="0"/>
        <v>34000</v>
      </c>
      <c r="N13" s="24">
        <f t="shared" si="1"/>
        <v>216659</v>
      </c>
      <c r="O13" s="24">
        <f t="shared" si="2"/>
        <v>0</v>
      </c>
      <c r="P13" s="425">
        <f t="shared" si="3"/>
        <v>34000</v>
      </c>
      <c r="Q13" s="24">
        <f t="shared" si="4"/>
        <v>216659</v>
      </c>
      <c r="R13" s="17">
        <f t="shared" si="5"/>
        <v>0</v>
      </c>
    </row>
    <row r="14" spans="1:18" s="21" customFormat="1" ht="20.100000000000001" customHeight="1" x14ac:dyDescent="0.3">
      <c r="A14" s="20"/>
      <c r="C14" s="442" t="s">
        <v>36</v>
      </c>
      <c r="D14" s="457"/>
      <c r="E14" s="272"/>
      <c r="F14" s="458"/>
      <c r="G14" s="447"/>
      <c r="H14" s="349"/>
      <c r="I14" s="349"/>
      <c r="J14" s="470"/>
      <c r="K14" s="349"/>
      <c r="L14" s="458"/>
      <c r="M14" s="463"/>
      <c r="N14" s="16"/>
      <c r="O14" s="16"/>
      <c r="P14" s="425">
        <f t="shared" si="3"/>
        <v>0</v>
      </c>
      <c r="Q14" s="16">
        <f t="shared" si="4"/>
        <v>0</v>
      </c>
      <c r="R14" s="17">
        <f t="shared" si="5"/>
        <v>0</v>
      </c>
    </row>
    <row r="15" spans="1:18" s="21" customFormat="1" ht="20.100000000000001" customHeight="1" x14ac:dyDescent="0.3">
      <c r="A15" s="20"/>
      <c r="C15" s="442" t="s">
        <v>181</v>
      </c>
      <c r="D15" s="457"/>
      <c r="E15" s="272"/>
      <c r="F15" s="458"/>
      <c r="G15" s="447"/>
      <c r="H15" s="349"/>
      <c r="I15" s="349"/>
      <c r="J15" s="470"/>
      <c r="K15" s="349"/>
      <c r="L15" s="458"/>
      <c r="M15" s="463"/>
      <c r="N15" s="16"/>
      <c r="O15" s="16"/>
      <c r="P15" s="425">
        <f t="shared" si="3"/>
        <v>0</v>
      </c>
      <c r="Q15" s="16">
        <f t="shared" si="4"/>
        <v>0</v>
      </c>
      <c r="R15" s="17">
        <f t="shared" si="5"/>
        <v>0</v>
      </c>
    </row>
    <row r="16" spans="1:18" s="21" customFormat="1" ht="20.100000000000001" customHeight="1" x14ac:dyDescent="0.3">
      <c r="A16" s="20"/>
      <c r="C16" s="442" t="s">
        <v>53</v>
      </c>
      <c r="D16" s="457"/>
      <c r="E16" s="272"/>
      <c r="F16" s="458"/>
      <c r="G16" s="447"/>
      <c r="H16" s="349"/>
      <c r="I16" s="349"/>
      <c r="J16" s="470"/>
      <c r="K16" s="349"/>
      <c r="L16" s="458"/>
      <c r="M16" s="463"/>
      <c r="N16" s="16"/>
      <c r="O16" s="16"/>
      <c r="P16" s="425">
        <f t="shared" si="3"/>
        <v>0</v>
      </c>
      <c r="Q16" s="16">
        <f t="shared" si="4"/>
        <v>0</v>
      </c>
      <c r="R16" s="17">
        <f t="shared" si="5"/>
        <v>0</v>
      </c>
    </row>
    <row r="17" spans="1:18" s="21" customFormat="1" ht="20.100000000000001" customHeight="1" x14ac:dyDescent="0.3">
      <c r="A17" s="20"/>
      <c r="C17" s="442" t="s">
        <v>169</v>
      </c>
      <c r="D17" s="457">
        <v>39702</v>
      </c>
      <c r="E17" s="272">
        <v>39702</v>
      </c>
      <c r="F17" s="458">
        <v>39702</v>
      </c>
      <c r="G17" s="447"/>
      <c r="H17" s="349"/>
      <c r="I17" s="349"/>
      <c r="J17" s="470"/>
      <c r="K17" s="349"/>
      <c r="L17" s="458"/>
      <c r="M17" s="464">
        <f t="shared" si="0"/>
        <v>39702</v>
      </c>
      <c r="N17" s="24">
        <f t="shared" si="1"/>
        <v>39702</v>
      </c>
      <c r="O17" s="24">
        <f>(F17+I17+L17)</f>
        <v>39702</v>
      </c>
      <c r="P17" s="425">
        <f t="shared" si="3"/>
        <v>39702</v>
      </c>
      <c r="Q17" s="24">
        <f t="shared" si="4"/>
        <v>39702</v>
      </c>
      <c r="R17" s="25">
        <f t="shared" si="5"/>
        <v>39702</v>
      </c>
    </row>
    <row r="18" spans="1:18" s="14" customFormat="1" ht="20.100000000000001" customHeight="1" thickBot="1" x14ac:dyDescent="0.25">
      <c r="A18" s="22"/>
      <c r="B18" s="23"/>
      <c r="C18" s="438" t="s">
        <v>54</v>
      </c>
      <c r="D18" s="451">
        <v>772758</v>
      </c>
      <c r="E18" s="15">
        <v>376816</v>
      </c>
      <c r="F18" s="452">
        <v>284632</v>
      </c>
      <c r="G18" s="445">
        <v>1000</v>
      </c>
      <c r="H18" s="346">
        <v>2621</v>
      </c>
      <c r="I18" s="346">
        <v>1588</v>
      </c>
      <c r="J18" s="467">
        <v>700</v>
      </c>
      <c r="K18" s="346">
        <v>700</v>
      </c>
      <c r="L18" s="452">
        <v>412</v>
      </c>
      <c r="M18" s="463">
        <f t="shared" si="0"/>
        <v>774458</v>
      </c>
      <c r="N18" s="16">
        <f t="shared" si="1"/>
        <v>380137</v>
      </c>
      <c r="O18" s="16">
        <f>(F18+I18+L18)</f>
        <v>286632</v>
      </c>
      <c r="P18" s="424">
        <f t="shared" si="3"/>
        <v>774458</v>
      </c>
      <c r="Q18" s="16">
        <f t="shared" si="4"/>
        <v>380137</v>
      </c>
      <c r="R18" s="17">
        <f t="shared" si="5"/>
        <v>286632</v>
      </c>
    </row>
    <row r="19" spans="1:18" s="14" customFormat="1" ht="20.100000000000001" customHeight="1" x14ac:dyDescent="0.2">
      <c r="C19" s="438" t="s">
        <v>55</v>
      </c>
      <c r="D19" s="451">
        <v>170525</v>
      </c>
      <c r="E19" s="15">
        <v>155945</v>
      </c>
      <c r="F19" s="452">
        <v>152174</v>
      </c>
      <c r="G19" s="445"/>
      <c r="H19" s="346"/>
      <c r="I19" s="346"/>
      <c r="J19" s="467"/>
      <c r="K19" s="346"/>
      <c r="L19" s="452"/>
      <c r="M19" s="463">
        <f t="shared" si="0"/>
        <v>170525</v>
      </c>
      <c r="N19" s="16">
        <f t="shared" si="1"/>
        <v>155945</v>
      </c>
      <c r="O19" s="16">
        <f>(F19+I19+L19)</f>
        <v>152174</v>
      </c>
      <c r="P19" s="424">
        <f t="shared" si="3"/>
        <v>170525</v>
      </c>
      <c r="Q19" s="16">
        <f t="shared" si="4"/>
        <v>155945</v>
      </c>
      <c r="R19" s="17">
        <f t="shared" si="5"/>
        <v>152174</v>
      </c>
    </row>
    <row r="20" spans="1:18" s="14" customFormat="1" ht="20.100000000000001" customHeight="1" x14ac:dyDescent="0.2">
      <c r="C20" s="438" t="s">
        <v>56</v>
      </c>
      <c r="D20" s="451">
        <f t="shared" ref="D20:L20" si="7">SUM(D21:D24)</f>
        <v>0</v>
      </c>
      <c r="E20" s="15">
        <v>414838</v>
      </c>
      <c r="F20" s="452">
        <v>414838</v>
      </c>
      <c r="G20" s="445">
        <f t="shared" si="7"/>
        <v>0</v>
      </c>
      <c r="H20" s="15">
        <f>SUM(H21:H24)</f>
        <v>0</v>
      </c>
      <c r="I20" s="346">
        <f t="shared" si="7"/>
        <v>0</v>
      </c>
      <c r="J20" s="451">
        <f t="shared" si="7"/>
        <v>0</v>
      </c>
      <c r="K20" s="15">
        <f>SUM(K21:K24)</f>
        <v>0</v>
      </c>
      <c r="L20" s="452">
        <f t="shared" si="7"/>
        <v>0</v>
      </c>
      <c r="M20" s="463">
        <f t="shared" si="0"/>
        <v>0</v>
      </c>
      <c r="N20" s="16">
        <f t="shared" si="1"/>
        <v>414838</v>
      </c>
      <c r="O20" s="16">
        <f>(F20+I20+L20)</f>
        <v>414838</v>
      </c>
      <c r="P20" s="424">
        <f t="shared" si="3"/>
        <v>0</v>
      </c>
      <c r="Q20" s="16">
        <f t="shared" si="4"/>
        <v>414838</v>
      </c>
      <c r="R20" s="17">
        <f t="shared" si="5"/>
        <v>414838</v>
      </c>
    </row>
    <row r="21" spans="1:18" s="14" customFormat="1" ht="20.100000000000001" customHeight="1" x14ac:dyDescent="0.3">
      <c r="C21" s="441" t="s">
        <v>33</v>
      </c>
      <c r="D21" s="455"/>
      <c r="E21" s="19"/>
      <c r="F21" s="456"/>
      <c r="G21" s="445"/>
      <c r="H21" s="346"/>
      <c r="I21" s="346"/>
      <c r="J21" s="467"/>
      <c r="K21" s="346"/>
      <c r="L21" s="452"/>
      <c r="M21" s="463"/>
      <c r="N21" s="16"/>
      <c r="O21" s="16"/>
      <c r="P21" s="424">
        <f t="shared" si="3"/>
        <v>0</v>
      </c>
      <c r="Q21" s="16">
        <f t="shared" si="4"/>
        <v>0</v>
      </c>
      <c r="R21" s="17">
        <f t="shared" si="5"/>
        <v>0</v>
      </c>
    </row>
    <row r="22" spans="1:18" ht="20.100000000000001" customHeight="1" x14ac:dyDescent="0.3">
      <c r="C22" s="440" t="s">
        <v>34</v>
      </c>
      <c r="D22" s="455"/>
      <c r="E22" s="19"/>
      <c r="F22" s="456"/>
      <c r="G22" s="446"/>
      <c r="H22" s="348"/>
      <c r="I22" s="348"/>
      <c r="J22" s="469"/>
      <c r="K22" s="348"/>
      <c r="L22" s="456"/>
      <c r="M22" s="463">
        <f t="shared" si="0"/>
        <v>0</v>
      </c>
      <c r="N22" s="24">
        <f t="shared" si="1"/>
        <v>0</v>
      </c>
      <c r="O22" s="24">
        <f>(F22+I22+L22)</f>
        <v>0</v>
      </c>
      <c r="P22" s="424">
        <f t="shared" si="3"/>
        <v>0</v>
      </c>
      <c r="Q22" s="16">
        <f t="shared" si="4"/>
        <v>0</v>
      </c>
      <c r="R22" s="17">
        <f t="shared" si="5"/>
        <v>0</v>
      </c>
    </row>
    <row r="23" spans="1:18" s="14" customFormat="1" ht="30.75" customHeight="1" x14ac:dyDescent="0.3">
      <c r="C23" s="440" t="s">
        <v>57</v>
      </c>
      <c r="D23" s="455"/>
      <c r="E23" s="19">
        <v>0</v>
      </c>
      <c r="F23" s="456">
        <v>0</v>
      </c>
      <c r="G23" s="445"/>
      <c r="H23" s="346"/>
      <c r="I23" s="346"/>
      <c r="J23" s="467"/>
      <c r="K23" s="346"/>
      <c r="L23" s="452"/>
      <c r="M23" s="463"/>
      <c r="N23" s="16"/>
      <c r="O23" s="16"/>
      <c r="P23" s="424">
        <f t="shared" si="3"/>
        <v>0</v>
      </c>
      <c r="Q23" s="16">
        <f t="shared" si="4"/>
        <v>0</v>
      </c>
      <c r="R23" s="17">
        <f t="shared" si="5"/>
        <v>0</v>
      </c>
    </row>
    <row r="24" spans="1:18" s="14" customFormat="1" ht="20.100000000000001" customHeight="1" x14ac:dyDescent="0.3">
      <c r="C24" s="440" t="s">
        <v>100</v>
      </c>
      <c r="D24" s="455"/>
      <c r="E24" s="19"/>
      <c r="F24" s="456"/>
      <c r="G24" s="446"/>
      <c r="H24" s="19"/>
      <c r="I24" s="348"/>
      <c r="J24" s="455"/>
      <c r="K24" s="19"/>
      <c r="L24" s="456"/>
      <c r="M24" s="463"/>
      <c r="N24" s="16"/>
      <c r="O24" s="16"/>
      <c r="P24" s="424">
        <f t="shared" si="3"/>
        <v>0</v>
      </c>
      <c r="Q24" s="16">
        <f t="shared" si="4"/>
        <v>0</v>
      </c>
      <c r="R24" s="17">
        <f t="shared" si="5"/>
        <v>0</v>
      </c>
    </row>
    <row r="25" spans="1:18" s="26" customFormat="1" ht="20.100000000000001" customHeight="1" x14ac:dyDescent="0.2">
      <c r="C25" s="443" t="s">
        <v>58</v>
      </c>
      <c r="D25" s="457"/>
      <c r="E25" s="272"/>
      <c r="F25" s="458"/>
      <c r="G25" s="447"/>
      <c r="H25" s="349"/>
      <c r="I25" s="349"/>
      <c r="J25" s="470"/>
      <c r="K25" s="349"/>
      <c r="L25" s="458"/>
      <c r="M25" s="463"/>
      <c r="N25" s="16"/>
      <c r="O25" s="16"/>
      <c r="P25" s="424">
        <f t="shared" si="3"/>
        <v>0</v>
      </c>
      <c r="Q25" s="16">
        <f t="shared" si="4"/>
        <v>0</v>
      </c>
      <c r="R25" s="17">
        <f t="shared" si="5"/>
        <v>0</v>
      </c>
    </row>
    <row r="26" spans="1:18" s="26" customFormat="1" ht="20.100000000000001" customHeight="1" x14ac:dyDescent="0.2">
      <c r="C26" s="443" t="s">
        <v>59</v>
      </c>
      <c r="D26" s="457"/>
      <c r="E26" s="272"/>
      <c r="F26" s="458"/>
      <c r="G26" s="447"/>
      <c r="H26" s="349"/>
      <c r="I26" s="349"/>
      <c r="J26" s="470"/>
      <c r="K26" s="349"/>
      <c r="L26" s="458"/>
      <c r="M26" s="463"/>
      <c r="N26" s="16"/>
      <c r="O26" s="16"/>
      <c r="P26" s="424">
        <f t="shared" si="3"/>
        <v>0</v>
      </c>
      <c r="Q26" s="16">
        <f t="shared" si="4"/>
        <v>0</v>
      </c>
      <c r="R26" s="17">
        <f t="shared" si="5"/>
        <v>0</v>
      </c>
    </row>
    <row r="27" spans="1:18" s="26" customFormat="1" ht="20.100000000000001" customHeight="1" x14ac:dyDescent="0.2">
      <c r="C27" s="442" t="s">
        <v>60</v>
      </c>
      <c r="D27" s="457"/>
      <c r="E27" s="272"/>
      <c r="F27" s="458"/>
      <c r="G27" s="447"/>
      <c r="H27" s="272"/>
      <c r="I27" s="349"/>
      <c r="J27" s="457"/>
      <c r="K27" s="272"/>
      <c r="L27" s="458"/>
      <c r="M27" s="463"/>
      <c r="N27" s="16"/>
      <c r="O27" s="16"/>
      <c r="P27" s="424">
        <f t="shared" si="3"/>
        <v>0</v>
      </c>
      <c r="Q27" s="16">
        <f t="shared" si="4"/>
        <v>0</v>
      </c>
      <c r="R27" s="17">
        <f t="shared" si="5"/>
        <v>0</v>
      </c>
    </row>
    <row r="28" spans="1:18" s="14" customFormat="1" ht="20.100000000000001" customHeight="1" x14ac:dyDescent="0.2">
      <c r="C28" s="438" t="s">
        <v>61</v>
      </c>
      <c r="D28" s="451">
        <f>SUM(D6,D7,D8,D9,D18,D19,D20,D10)</f>
        <v>1319602</v>
      </c>
      <c r="E28" s="15">
        <f>SUM(E6,E7,E8,E9,E18,E19,E20,E10,E23)</f>
        <v>1624216</v>
      </c>
      <c r="F28" s="452">
        <f>SUM(F6,F7,F8,F9,F18,F19,F20,F10,F23)</f>
        <v>1276611</v>
      </c>
      <c r="G28" s="445">
        <f t="shared" ref="G28:L28" si="8">SUM(G6,G7,G8,G9,G18,G19,G20,G10)</f>
        <v>109068</v>
      </c>
      <c r="H28" s="15">
        <f>SUM(H6,H7,H8,H9,H18,H19,H20,H10)</f>
        <v>115896</v>
      </c>
      <c r="I28" s="346">
        <f t="shared" si="8"/>
        <v>107821</v>
      </c>
      <c r="J28" s="451">
        <f t="shared" si="8"/>
        <v>254629</v>
      </c>
      <c r="K28" s="15">
        <f t="shared" si="8"/>
        <v>271621</v>
      </c>
      <c r="L28" s="452">
        <f t="shared" si="8"/>
        <v>264372</v>
      </c>
      <c r="M28" s="463">
        <f t="shared" ref="M28:O29" si="9">(D28+G28+J28)</f>
        <v>1683299</v>
      </c>
      <c r="N28" s="16">
        <f t="shared" si="9"/>
        <v>2011733</v>
      </c>
      <c r="O28" s="16">
        <f t="shared" si="9"/>
        <v>1648804</v>
      </c>
      <c r="P28" s="424">
        <f>P6+P7+P8+P9+P10+P18+P19+P20</f>
        <v>1683299</v>
      </c>
      <c r="Q28" s="424">
        <f t="shared" ref="Q28:R28" si="10">Q6+Q7+Q8+Q9+Q10+Q18+Q19+Q20</f>
        <v>2011734</v>
      </c>
      <c r="R28" s="424">
        <f t="shared" si="10"/>
        <v>1648804</v>
      </c>
    </row>
    <row r="29" spans="1:18" s="14" customFormat="1" ht="20.100000000000001" customHeight="1" x14ac:dyDescent="0.2">
      <c r="C29" s="438" t="s">
        <v>315</v>
      </c>
      <c r="D29" s="451">
        <v>62607</v>
      </c>
      <c r="E29" s="15">
        <v>62607</v>
      </c>
      <c r="F29" s="452">
        <v>62607</v>
      </c>
      <c r="G29" s="445"/>
      <c r="H29" s="350"/>
      <c r="I29" s="350"/>
      <c r="J29" s="471"/>
      <c r="K29" s="350"/>
      <c r="L29" s="472"/>
      <c r="M29" s="463">
        <f t="shared" si="9"/>
        <v>62607</v>
      </c>
      <c r="N29" s="16">
        <f t="shared" si="9"/>
        <v>62607</v>
      </c>
      <c r="O29" s="16">
        <f t="shared" si="9"/>
        <v>62607</v>
      </c>
      <c r="P29" s="424">
        <f t="shared" si="3"/>
        <v>62607</v>
      </c>
      <c r="Q29" s="16">
        <f t="shared" si="4"/>
        <v>62607</v>
      </c>
      <c r="R29" s="17">
        <f t="shared" si="5"/>
        <v>62607</v>
      </c>
    </row>
    <row r="30" spans="1:18" s="14" customFormat="1" ht="20.100000000000001" customHeight="1" x14ac:dyDescent="0.2">
      <c r="C30" s="438" t="s">
        <v>179</v>
      </c>
      <c r="D30" s="451"/>
      <c r="E30" s="15"/>
      <c r="F30" s="452"/>
      <c r="G30" s="445"/>
      <c r="H30" s="350"/>
      <c r="I30" s="350"/>
      <c r="J30" s="471"/>
      <c r="K30" s="350"/>
      <c r="L30" s="472"/>
      <c r="M30" s="463"/>
      <c r="N30" s="16"/>
      <c r="O30" s="16"/>
      <c r="P30" s="424">
        <f t="shared" si="3"/>
        <v>0</v>
      </c>
      <c r="Q30" s="16">
        <f t="shared" si="4"/>
        <v>0</v>
      </c>
      <c r="R30" s="17">
        <f t="shared" si="5"/>
        <v>0</v>
      </c>
    </row>
    <row r="31" spans="1:18" s="14" customFormat="1" ht="20.100000000000001" customHeight="1" x14ac:dyDescent="0.2">
      <c r="C31" s="438" t="s">
        <v>593</v>
      </c>
      <c r="D31" s="451"/>
      <c r="E31" s="15"/>
      <c r="F31" s="452"/>
      <c r="G31" s="445"/>
      <c r="H31" s="350"/>
      <c r="I31" s="350"/>
      <c r="J31" s="471"/>
      <c r="K31" s="350"/>
      <c r="L31" s="472"/>
      <c r="M31" s="463"/>
      <c r="N31" s="16"/>
      <c r="O31" s="16"/>
      <c r="P31" s="424">
        <f t="shared" si="3"/>
        <v>0</v>
      </c>
      <c r="Q31" s="16">
        <f t="shared" si="4"/>
        <v>0</v>
      </c>
      <c r="R31" s="17">
        <f t="shared" si="5"/>
        <v>0</v>
      </c>
    </row>
    <row r="32" spans="1:18" s="14" customFormat="1" ht="20.100000000000001" customHeight="1" x14ac:dyDescent="0.3">
      <c r="C32" s="438" t="s">
        <v>296</v>
      </c>
      <c r="D32" s="455">
        <v>13366</v>
      </c>
      <c r="E32" s="19">
        <v>13366</v>
      </c>
      <c r="F32" s="456">
        <v>13366</v>
      </c>
      <c r="G32" s="446"/>
      <c r="H32" s="351"/>
      <c r="I32" s="351"/>
      <c r="J32" s="473"/>
      <c r="K32" s="351"/>
      <c r="L32" s="474"/>
      <c r="M32" s="464">
        <f t="shared" si="0"/>
        <v>13366</v>
      </c>
      <c r="N32" s="24">
        <f t="shared" si="1"/>
        <v>13366</v>
      </c>
      <c r="O32" s="24">
        <f>(F32+I32+L32)</f>
        <v>13366</v>
      </c>
      <c r="P32" s="424">
        <f t="shared" si="3"/>
        <v>13366</v>
      </c>
      <c r="Q32" s="16">
        <f t="shared" si="4"/>
        <v>13366</v>
      </c>
      <c r="R32" s="17">
        <f t="shared" si="5"/>
        <v>13366</v>
      </c>
    </row>
    <row r="33" spans="3:18" s="14" customFormat="1" ht="20.100000000000001" customHeight="1" x14ac:dyDescent="0.3">
      <c r="C33" s="438" t="s">
        <v>505</v>
      </c>
      <c r="D33" s="455"/>
      <c r="E33" s="19"/>
      <c r="F33" s="456"/>
      <c r="G33" s="446"/>
      <c r="H33" s="351"/>
      <c r="I33" s="351"/>
      <c r="J33" s="473"/>
      <c r="K33" s="351"/>
      <c r="L33" s="474"/>
      <c r="M33" s="464"/>
      <c r="N33" s="24"/>
      <c r="O33" s="24"/>
      <c r="P33" s="424">
        <f t="shared" si="3"/>
        <v>0</v>
      </c>
      <c r="Q33" s="16">
        <f t="shared" si="4"/>
        <v>0</v>
      </c>
      <c r="R33" s="25">
        <f t="shared" si="5"/>
        <v>0</v>
      </c>
    </row>
    <row r="34" spans="3:18" s="14" customFormat="1" ht="20.100000000000001" customHeight="1" x14ac:dyDescent="0.3">
      <c r="C34" s="438" t="s">
        <v>131</v>
      </c>
      <c r="D34" s="455">
        <v>361897</v>
      </c>
      <c r="E34" s="19">
        <v>378606</v>
      </c>
      <c r="F34" s="456">
        <v>366593</v>
      </c>
      <c r="G34" s="446"/>
      <c r="H34" s="351"/>
      <c r="I34" s="351"/>
      <c r="J34" s="473"/>
      <c r="K34" s="351"/>
      <c r="L34" s="474"/>
      <c r="M34" s="464">
        <f t="shared" si="0"/>
        <v>361897</v>
      </c>
      <c r="N34" s="24">
        <f t="shared" si="1"/>
        <v>378606</v>
      </c>
      <c r="O34" s="24">
        <f>(F34+I34+L34)</f>
        <v>366593</v>
      </c>
      <c r="P34" s="424"/>
      <c r="Q34" s="16"/>
      <c r="R34" s="25">
        <v>0</v>
      </c>
    </row>
    <row r="35" spans="3:18" s="14" customFormat="1" ht="20.100000000000001" customHeight="1" thickBot="1" x14ac:dyDescent="0.25">
      <c r="C35" s="475" t="s">
        <v>62</v>
      </c>
      <c r="D35" s="476">
        <f>(D29+D30+D31+D32+D33+D34)</f>
        <v>437870</v>
      </c>
      <c r="E35" s="477">
        <f>(E29+E30+E31+E32+E33+E34)</f>
        <v>454579</v>
      </c>
      <c r="F35" s="472">
        <f>(F29+F30+F31+F32+F33+F34)</f>
        <v>442566</v>
      </c>
      <c r="G35" s="478">
        <f t="shared" ref="G35:L35" si="11">SUM(G29:G34)</f>
        <v>0</v>
      </c>
      <c r="H35" s="477">
        <f>SUM(H29:H34)</f>
        <v>0</v>
      </c>
      <c r="I35" s="350">
        <f t="shared" si="11"/>
        <v>0</v>
      </c>
      <c r="J35" s="476">
        <f t="shared" si="11"/>
        <v>0</v>
      </c>
      <c r="K35" s="477">
        <f>SUM(K29:K34)</f>
        <v>0</v>
      </c>
      <c r="L35" s="472">
        <f t="shared" si="11"/>
        <v>0</v>
      </c>
      <c r="M35" s="479">
        <f t="shared" si="0"/>
        <v>437870</v>
      </c>
      <c r="N35" s="480">
        <f>(E35+H35+K35)</f>
        <v>454579</v>
      </c>
      <c r="O35" s="480">
        <f>(F35+I35+L35)</f>
        <v>442566</v>
      </c>
      <c r="P35" s="424">
        <f>SUM(P29+P32)</f>
        <v>75973</v>
      </c>
      <c r="Q35" s="424">
        <f>SUM(Q29+Q32)</f>
        <v>75973</v>
      </c>
      <c r="R35" s="481">
        <f>SUM(R29:R34)</f>
        <v>75973</v>
      </c>
    </row>
    <row r="36" spans="3:18" s="14" customFormat="1" ht="20.100000000000001" customHeight="1" thickBot="1" x14ac:dyDescent="0.25">
      <c r="C36" s="482" t="s">
        <v>63</v>
      </c>
      <c r="D36" s="483">
        <f>(D28+D35)</f>
        <v>1757472</v>
      </c>
      <c r="E36" s="484">
        <f>(E28+E35)</f>
        <v>2078795</v>
      </c>
      <c r="F36" s="485">
        <f>(F28+F35)</f>
        <v>1719177</v>
      </c>
      <c r="G36" s="486">
        <f t="shared" ref="G36:L36" si="12">SUM(G28,G35)</f>
        <v>109068</v>
      </c>
      <c r="H36" s="484">
        <f>SUM(H28,H35)</f>
        <v>115896</v>
      </c>
      <c r="I36" s="487">
        <f t="shared" si="12"/>
        <v>107821</v>
      </c>
      <c r="J36" s="483">
        <f t="shared" si="12"/>
        <v>254629</v>
      </c>
      <c r="K36" s="484">
        <f>SUM(K28,K35)</f>
        <v>271621</v>
      </c>
      <c r="L36" s="485">
        <f t="shared" si="12"/>
        <v>264372</v>
      </c>
      <c r="M36" s="488">
        <f t="shared" si="0"/>
        <v>2121169</v>
      </c>
      <c r="N36" s="489">
        <f t="shared" si="1"/>
        <v>2466312</v>
      </c>
      <c r="O36" s="489">
        <f>(F36+I36+L36)</f>
        <v>2091370</v>
      </c>
      <c r="P36" s="424">
        <f>P28+P35</f>
        <v>1759272</v>
      </c>
      <c r="Q36" s="489">
        <f t="shared" ref="Q36" si="13">(Q28+Q35)</f>
        <v>2087707</v>
      </c>
      <c r="R36" s="490">
        <f>(R28+R35)</f>
        <v>1724777</v>
      </c>
    </row>
  </sheetData>
  <mergeCells count="8">
    <mergeCell ref="C1:R1"/>
    <mergeCell ref="C2:R2"/>
    <mergeCell ref="P4:R4"/>
    <mergeCell ref="J4:L4"/>
    <mergeCell ref="M4:O4"/>
    <mergeCell ref="C4:C5"/>
    <mergeCell ref="D4:F4"/>
    <mergeCell ref="G4:I4"/>
  </mergeCells>
  <phoneticPr fontId="0" type="noConversion"/>
  <printOptions horizontalCentered="1"/>
  <pageMargins left="0.19685039370078741" right="0" top="0.82677165354330717" bottom="0.31496062992125984" header="0.27559055118110237" footer="0.19685039370078741"/>
  <pageSetup paperSize="8" scale="97" orientation="landscape" r:id="rId1"/>
  <headerFooter alignWithMargins="0">
    <oddHeader xml:space="preserve">&amp;L&amp;11 4. melléklet a    önkormányzati rendelethez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R64"/>
  <sheetViews>
    <sheetView topLeftCell="B1" zoomScaleNormal="100" zoomScaleSheetLayoutView="100" workbookViewId="0">
      <selection activeCell="C23" sqref="C23"/>
    </sheetView>
  </sheetViews>
  <sheetFormatPr defaultRowHeight="17.25" x14ac:dyDescent="0.3"/>
  <cols>
    <col min="1" max="1" width="14.5703125" style="239" customWidth="1"/>
    <col min="2" max="2" width="10.42578125" style="240" customWidth="1"/>
    <col min="3" max="3" width="72.5703125" style="239" customWidth="1"/>
    <col min="4" max="4" width="13.85546875" style="241" customWidth="1"/>
    <col min="5" max="5" width="14.140625" style="239" customWidth="1"/>
    <col min="6" max="6" width="12.5703125" style="239" customWidth="1"/>
    <col min="7" max="7" width="12.42578125" style="239" customWidth="1"/>
    <col min="8" max="8" width="14.85546875" style="239" customWidth="1"/>
    <col min="9" max="9" width="11.85546875" style="239" customWidth="1"/>
    <col min="10" max="10" width="12" style="239" customWidth="1"/>
    <col min="11" max="11" width="12.85546875" style="239" customWidth="1"/>
    <col min="12" max="12" width="10.5703125" style="239" customWidth="1"/>
    <col min="13" max="13" width="15.140625" style="239" customWidth="1"/>
    <col min="14" max="14" width="15.28515625" style="242" customWidth="1"/>
    <col min="15" max="15" width="15.28515625" style="239" customWidth="1"/>
    <col min="16" max="17" width="12.7109375" style="239" customWidth="1"/>
    <col min="18" max="18" width="18.42578125" style="239" customWidth="1"/>
    <col min="19" max="16384" width="9.140625" style="239"/>
  </cols>
  <sheetData>
    <row r="1" spans="1:18" ht="10.5" customHeight="1" x14ac:dyDescent="0.3"/>
    <row r="2" spans="1:18" ht="15.75" customHeight="1" x14ac:dyDescent="0.3">
      <c r="B2" s="657" t="s">
        <v>591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</row>
    <row r="3" spans="1:18" ht="12.75" customHeight="1" x14ac:dyDescent="0.3"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  <c r="O3" s="662"/>
      <c r="P3" s="337"/>
      <c r="Q3" s="337"/>
    </row>
    <row r="4" spans="1:18" ht="11.25" customHeight="1" thickBot="1" x14ac:dyDescent="0.35">
      <c r="M4" s="241"/>
      <c r="N4" s="243"/>
      <c r="O4" s="243"/>
      <c r="P4" s="243"/>
      <c r="Q4" s="243"/>
      <c r="R4" s="243" t="s">
        <v>327</v>
      </c>
    </row>
    <row r="5" spans="1:18" ht="13.5" customHeight="1" thickBot="1" x14ac:dyDescent="0.35">
      <c r="A5" s="659" t="s">
        <v>96</v>
      </c>
      <c r="B5" s="648"/>
      <c r="C5" s="648"/>
      <c r="D5" s="648"/>
      <c r="E5" s="648" t="s">
        <v>160</v>
      </c>
      <c r="F5" s="644" t="s">
        <v>161</v>
      </c>
      <c r="G5" s="644"/>
      <c r="H5" s="644"/>
      <c r="I5" s="644"/>
      <c r="J5" s="644"/>
      <c r="K5" s="644"/>
      <c r="L5" s="644" t="s">
        <v>162</v>
      </c>
      <c r="M5" s="644"/>
      <c r="N5" s="644"/>
      <c r="O5" s="645"/>
      <c r="P5" s="639" t="s">
        <v>149</v>
      </c>
      <c r="Q5" s="640"/>
      <c r="R5" s="641"/>
    </row>
    <row r="6" spans="1:18" ht="12" customHeight="1" x14ac:dyDescent="0.3">
      <c r="A6" s="660"/>
      <c r="B6" s="649"/>
      <c r="C6" s="649"/>
      <c r="D6" s="649"/>
      <c r="E6" s="649"/>
      <c r="F6" s="646" t="s">
        <v>163</v>
      </c>
      <c r="G6" s="646" t="s">
        <v>168</v>
      </c>
      <c r="H6" s="646" t="s">
        <v>165</v>
      </c>
      <c r="I6" s="646" t="s">
        <v>32</v>
      </c>
      <c r="J6" s="646" t="s">
        <v>31</v>
      </c>
      <c r="K6" s="646" t="s">
        <v>99</v>
      </c>
      <c r="L6" s="649" t="s">
        <v>152</v>
      </c>
      <c r="M6" s="649" t="s">
        <v>151</v>
      </c>
      <c r="N6" s="646" t="s">
        <v>590</v>
      </c>
      <c r="O6" s="658" t="s">
        <v>314</v>
      </c>
      <c r="P6" s="642" t="s">
        <v>302</v>
      </c>
      <c r="Q6" s="579"/>
      <c r="R6" s="663" t="s">
        <v>133</v>
      </c>
    </row>
    <row r="7" spans="1:18" ht="57" customHeight="1" thickBot="1" x14ac:dyDescent="0.35">
      <c r="A7" s="661"/>
      <c r="B7" s="650"/>
      <c r="C7" s="650"/>
      <c r="D7" s="650"/>
      <c r="E7" s="650"/>
      <c r="F7" s="647"/>
      <c r="G7" s="647"/>
      <c r="H7" s="647"/>
      <c r="I7" s="647"/>
      <c r="J7" s="647"/>
      <c r="K7" s="647"/>
      <c r="L7" s="650"/>
      <c r="M7" s="650"/>
      <c r="N7" s="647"/>
      <c r="O7" s="643"/>
      <c r="P7" s="643"/>
      <c r="Q7" s="580" t="s">
        <v>589</v>
      </c>
      <c r="R7" s="664"/>
    </row>
    <row r="8" spans="1:18" ht="13.5" customHeight="1" x14ac:dyDescent="0.3">
      <c r="A8" s="636" t="s">
        <v>313</v>
      </c>
      <c r="B8" s="669"/>
      <c r="C8" s="665" t="s">
        <v>102</v>
      </c>
      <c r="D8" s="341" t="s">
        <v>97</v>
      </c>
      <c r="E8" s="399">
        <f>SUM(F8:R8)</f>
        <v>1757472</v>
      </c>
      <c r="F8" s="400">
        <v>117806</v>
      </c>
      <c r="G8" s="400">
        <v>15805</v>
      </c>
      <c r="H8" s="400">
        <v>144914</v>
      </c>
      <c r="I8" s="400">
        <v>58714</v>
      </c>
      <c r="J8" s="400">
        <v>5080</v>
      </c>
      <c r="K8" s="400">
        <v>34000</v>
      </c>
      <c r="L8" s="400">
        <v>170525</v>
      </c>
      <c r="M8" s="400">
        <v>772758</v>
      </c>
      <c r="N8" s="400">
        <v>0</v>
      </c>
      <c r="O8" s="400"/>
      <c r="P8" s="400">
        <v>13366</v>
      </c>
      <c r="Q8" s="400">
        <v>62607</v>
      </c>
      <c r="R8" s="401">
        <v>361897</v>
      </c>
    </row>
    <row r="9" spans="1:18" ht="15.75" customHeight="1" x14ac:dyDescent="0.3">
      <c r="A9" s="637"/>
      <c r="B9" s="670"/>
      <c r="C9" s="666"/>
      <c r="D9" s="342" t="s">
        <v>202</v>
      </c>
      <c r="E9" s="402">
        <f>SUM(F9:R9)</f>
        <v>2078795</v>
      </c>
      <c r="F9" s="403">
        <v>134364</v>
      </c>
      <c r="G9" s="403">
        <v>16801</v>
      </c>
      <c r="H9" s="403">
        <v>242045</v>
      </c>
      <c r="I9" s="403">
        <v>58758</v>
      </c>
      <c r="J9" s="403">
        <v>7990</v>
      </c>
      <c r="K9" s="403">
        <v>216659</v>
      </c>
      <c r="L9" s="403">
        <v>155945</v>
      </c>
      <c r="M9" s="403">
        <v>376816</v>
      </c>
      <c r="N9" s="403">
        <v>414838</v>
      </c>
      <c r="O9" s="403"/>
      <c r="P9" s="403">
        <v>13366</v>
      </c>
      <c r="Q9" s="403">
        <v>62607</v>
      </c>
      <c r="R9" s="404">
        <v>378606</v>
      </c>
    </row>
    <row r="10" spans="1:18" ht="13.5" customHeight="1" x14ac:dyDescent="0.3">
      <c r="A10" s="637"/>
      <c r="B10" s="670"/>
      <c r="C10" s="667"/>
      <c r="D10" s="342" t="s">
        <v>183</v>
      </c>
      <c r="E10" s="402">
        <f>SUM(F10:R10)</f>
        <v>1719177</v>
      </c>
      <c r="F10" s="405">
        <v>127671</v>
      </c>
      <c r="G10" s="405">
        <v>15468</v>
      </c>
      <c r="H10" s="405">
        <v>219920</v>
      </c>
      <c r="I10" s="405">
        <v>57255</v>
      </c>
      <c r="J10" s="405">
        <v>4653</v>
      </c>
      <c r="K10" s="405"/>
      <c r="L10" s="405">
        <v>152174</v>
      </c>
      <c r="M10" s="405">
        <v>284632</v>
      </c>
      <c r="N10" s="405">
        <v>414838</v>
      </c>
      <c r="O10" s="405"/>
      <c r="P10" s="405">
        <v>13366</v>
      </c>
      <c r="Q10" s="581">
        <v>62607</v>
      </c>
      <c r="R10" s="583">
        <v>366593</v>
      </c>
    </row>
    <row r="11" spans="1:18" s="509" customFormat="1" ht="21" customHeight="1" thickBot="1" x14ac:dyDescent="0.25">
      <c r="A11" s="638"/>
      <c r="B11" s="671"/>
      <c r="C11" s="668"/>
      <c r="D11" s="508" t="s">
        <v>281</v>
      </c>
      <c r="E11" s="423">
        <f t="shared" ref="E11:R11" si="0">(E10/E9)</f>
        <v>0.82700651098352651</v>
      </c>
      <c r="F11" s="423">
        <f t="shared" si="0"/>
        <v>0.95018755023667056</v>
      </c>
      <c r="G11" s="423">
        <f t="shared" si="0"/>
        <v>0.92065948455449076</v>
      </c>
      <c r="H11" s="423">
        <f t="shared" si="0"/>
        <v>0.90859137763638997</v>
      </c>
      <c r="I11" s="423">
        <f t="shared" si="0"/>
        <v>0.97442050444194828</v>
      </c>
      <c r="J11" s="423">
        <f t="shared" si="0"/>
        <v>0.58235294117647063</v>
      </c>
      <c r="K11" s="423">
        <f t="shared" si="0"/>
        <v>0</v>
      </c>
      <c r="L11" s="423">
        <f t="shared" si="0"/>
        <v>0.97581839751194333</v>
      </c>
      <c r="M11" s="423">
        <f t="shared" si="0"/>
        <v>0.75536070655173881</v>
      </c>
      <c r="N11" s="423">
        <f t="shared" si="0"/>
        <v>1</v>
      </c>
      <c r="O11" s="423"/>
      <c r="P11" s="423">
        <f t="shared" si="0"/>
        <v>1</v>
      </c>
      <c r="Q11" s="423">
        <f t="shared" si="0"/>
        <v>1</v>
      </c>
      <c r="R11" s="584">
        <f t="shared" si="0"/>
        <v>0.96827044473674484</v>
      </c>
    </row>
    <row r="12" spans="1:18" ht="13.5" customHeight="1" x14ac:dyDescent="0.3">
      <c r="A12" s="651" t="s">
        <v>150</v>
      </c>
      <c r="B12" s="652"/>
      <c r="C12" s="652"/>
      <c r="D12" s="343" t="s">
        <v>97</v>
      </c>
      <c r="E12" s="406">
        <v>1757472</v>
      </c>
      <c r="F12" s="406">
        <v>117806</v>
      </c>
      <c r="G12" s="406">
        <v>15805</v>
      </c>
      <c r="H12" s="406">
        <v>144914</v>
      </c>
      <c r="I12" s="406">
        <v>58714</v>
      </c>
      <c r="J12" s="406">
        <v>5080</v>
      </c>
      <c r="K12" s="406">
        <v>34000</v>
      </c>
      <c r="L12" s="406">
        <v>170525</v>
      </c>
      <c r="M12" s="406">
        <v>772758</v>
      </c>
      <c r="N12" s="406" t="e">
        <f>(N8+#REF!+#REF!+#REF!+#REF!+#REF!+#REF!+#REF!+#REF!+#REF!+#REF!+#REF!+#REF!+#REF!+#REF!+#REF!+#REF!+#REF!+#REF!+#REF!+#REF!+#REF!+#REF!+#REF!+#REF!+#REF!+#REF!+#REF!+#REF!)</f>
        <v>#REF!</v>
      </c>
      <c r="O12" s="406"/>
      <c r="P12" s="406">
        <v>13366</v>
      </c>
      <c r="Q12" s="582">
        <v>62607</v>
      </c>
      <c r="R12" s="585">
        <v>361897</v>
      </c>
    </row>
    <row r="13" spans="1:18" ht="13.5" customHeight="1" x14ac:dyDescent="0.3">
      <c r="A13" s="653"/>
      <c r="B13" s="654"/>
      <c r="C13" s="654"/>
      <c r="D13" s="343" t="s">
        <v>202</v>
      </c>
      <c r="E13" s="407">
        <v>2078795</v>
      </c>
      <c r="F13" s="407">
        <v>134364</v>
      </c>
      <c r="G13" s="407">
        <v>16801</v>
      </c>
      <c r="H13" s="407">
        <v>242045</v>
      </c>
      <c r="I13" s="407">
        <v>58758</v>
      </c>
      <c r="J13" s="407">
        <v>7990</v>
      </c>
      <c r="K13" s="407">
        <v>216659</v>
      </c>
      <c r="L13" s="407">
        <v>155945</v>
      </c>
      <c r="M13" s="407">
        <v>376817</v>
      </c>
      <c r="N13" s="407" t="e">
        <f>(N9+#REF!+#REF!+#REF!+#REF!+#REF!+#REF!+#REF!+#REF!+#REF!+#REF!+#REF!+#REF!+#REF!+#REF!+#REF!+#REF!+#REF!+#REF!+#REF!+#REF!+#REF!+#REF!+#REF!+#REF!+#REF!+#REF!+#REF!+#REF!+#REF!+#REF!+#REF!+#REF!+#REF!+#REF!)</f>
        <v>#REF!</v>
      </c>
      <c r="O13" s="407"/>
      <c r="P13" s="407">
        <v>13366</v>
      </c>
      <c r="Q13" s="407">
        <v>62607</v>
      </c>
      <c r="R13" s="586">
        <v>378606</v>
      </c>
    </row>
    <row r="14" spans="1:18" ht="13.5" customHeight="1" x14ac:dyDescent="0.3">
      <c r="A14" s="653"/>
      <c r="B14" s="654"/>
      <c r="C14" s="654"/>
      <c r="D14" s="343" t="s">
        <v>183</v>
      </c>
      <c r="E14" s="408">
        <v>1719177</v>
      </c>
      <c r="F14" s="408">
        <v>127671</v>
      </c>
      <c r="G14" s="408">
        <v>15468</v>
      </c>
      <c r="H14" s="407">
        <v>219920</v>
      </c>
      <c r="I14" s="407">
        <v>57255</v>
      </c>
      <c r="J14" s="408">
        <v>4653</v>
      </c>
      <c r="K14" s="408"/>
      <c r="L14" s="408">
        <v>152174</v>
      </c>
      <c r="M14" s="407">
        <v>284632</v>
      </c>
      <c r="N14" s="407" t="e">
        <f>(N10+#REF!+#REF!+#REF!+#REF!+#REF!+#REF!+#REF!+#REF!+#REF!+#REF!+#REF!+#REF!+#REF!+#REF!+#REF!+#REF!+#REF!+#REF!+#REF!+#REF!+#REF!+#REF!+#REF!+#REF!+#REF!+#REF!+#REF!+#REF!+#REF!+#REF!+#REF!+#REF!+#REF!+#REF!)</f>
        <v>#REF!</v>
      </c>
      <c r="O14" s="408"/>
      <c r="P14" s="408">
        <v>13366</v>
      </c>
      <c r="Q14" s="408">
        <v>62607</v>
      </c>
      <c r="R14" s="586">
        <v>366593</v>
      </c>
    </row>
    <row r="15" spans="1:18" ht="17.25" customHeight="1" thickBot="1" x14ac:dyDescent="0.35">
      <c r="A15" s="655"/>
      <c r="B15" s="656"/>
      <c r="C15" s="656"/>
      <c r="D15" s="344" t="s">
        <v>281</v>
      </c>
      <c r="E15" s="409">
        <f>(E14/E13)</f>
        <v>0.82700651098352651</v>
      </c>
      <c r="F15" s="409">
        <f t="shared" ref="F15:R15" si="1">(F14/F13)</f>
        <v>0.95018755023667056</v>
      </c>
      <c r="G15" s="409">
        <f t="shared" si="1"/>
        <v>0.92065948455449076</v>
      </c>
      <c r="H15" s="409">
        <f t="shared" si="1"/>
        <v>0.90859137763638997</v>
      </c>
      <c r="I15" s="409">
        <f t="shared" si="1"/>
        <v>0.97442050444194828</v>
      </c>
      <c r="J15" s="409">
        <f t="shared" si="1"/>
        <v>0.58235294117647063</v>
      </c>
      <c r="K15" s="409">
        <f t="shared" si="1"/>
        <v>0</v>
      </c>
      <c r="L15" s="409">
        <f t="shared" si="1"/>
        <v>0.97581839751194333</v>
      </c>
      <c r="M15" s="416">
        <f t="shared" si="1"/>
        <v>0.75535870196939092</v>
      </c>
      <c r="N15" s="416"/>
      <c r="O15" s="409"/>
      <c r="P15" s="409">
        <f t="shared" si="1"/>
        <v>1</v>
      </c>
      <c r="Q15" s="409">
        <f t="shared" si="1"/>
        <v>1</v>
      </c>
      <c r="R15" s="587">
        <f t="shared" si="1"/>
        <v>0.96827044473674484</v>
      </c>
    </row>
    <row r="16" spans="1:18" x14ac:dyDescent="0.3">
      <c r="F16" s="240"/>
      <c r="G16" s="240"/>
      <c r="H16" s="240"/>
      <c r="I16" s="240"/>
      <c r="J16" s="240"/>
      <c r="K16" s="240"/>
      <c r="L16" s="240"/>
      <c r="M16" s="240"/>
      <c r="N16" s="244"/>
      <c r="O16" s="240"/>
      <c r="P16" s="240"/>
      <c r="Q16" s="240"/>
    </row>
    <row r="17" spans="6:17" x14ac:dyDescent="0.3">
      <c r="F17" s="240"/>
      <c r="G17" s="240"/>
      <c r="H17" s="240"/>
      <c r="I17" s="240"/>
      <c r="J17" s="240"/>
      <c r="K17" s="240"/>
      <c r="L17" s="240"/>
      <c r="M17" s="240"/>
      <c r="N17" s="244"/>
      <c r="O17" s="240"/>
      <c r="P17" s="240"/>
      <c r="Q17" s="240"/>
    </row>
    <row r="18" spans="6:17" x14ac:dyDescent="0.3">
      <c r="F18" s="240"/>
      <c r="G18" s="240"/>
      <c r="H18" s="240"/>
      <c r="I18" s="240"/>
      <c r="J18" s="240"/>
      <c r="K18" s="240"/>
      <c r="L18" s="240"/>
      <c r="M18" s="240"/>
      <c r="N18" s="244"/>
      <c r="O18" s="240"/>
      <c r="P18" s="240"/>
      <c r="Q18" s="240"/>
    </row>
    <row r="19" spans="6:17" x14ac:dyDescent="0.3">
      <c r="F19" s="240"/>
      <c r="G19" s="240"/>
      <c r="H19" s="240"/>
      <c r="I19" s="240"/>
      <c r="J19" s="240"/>
      <c r="K19" s="240"/>
      <c r="L19" s="240"/>
      <c r="M19" s="240"/>
      <c r="N19" s="244"/>
      <c r="O19" s="240"/>
      <c r="P19" s="240"/>
      <c r="Q19" s="240"/>
    </row>
    <row r="20" spans="6:17" x14ac:dyDescent="0.3">
      <c r="F20" s="240"/>
      <c r="G20" s="240"/>
      <c r="H20" s="240"/>
      <c r="I20" s="240"/>
      <c r="J20" s="240"/>
      <c r="K20" s="240"/>
      <c r="L20" s="240"/>
      <c r="M20" s="240"/>
      <c r="N20" s="244"/>
      <c r="O20" s="240"/>
      <c r="P20" s="240"/>
      <c r="Q20" s="240"/>
    </row>
    <row r="21" spans="6:17" x14ac:dyDescent="0.3">
      <c r="F21" s="240"/>
      <c r="G21" s="240"/>
      <c r="H21" s="240"/>
      <c r="I21" s="240"/>
      <c r="J21" s="240"/>
      <c r="K21" s="240"/>
      <c r="L21" s="240"/>
      <c r="M21" s="240"/>
      <c r="N21" s="244"/>
      <c r="O21" s="240"/>
      <c r="P21" s="240"/>
      <c r="Q21" s="240"/>
    </row>
    <row r="22" spans="6:17" x14ac:dyDescent="0.3">
      <c r="F22" s="240"/>
      <c r="G22" s="240"/>
      <c r="H22" s="240"/>
      <c r="I22" s="240"/>
      <c r="J22" s="240"/>
      <c r="K22" s="240"/>
      <c r="L22" s="240"/>
      <c r="M22" s="240"/>
      <c r="N22" s="244"/>
      <c r="O22" s="240"/>
      <c r="P22" s="240"/>
      <c r="Q22" s="240"/>
    </row>
    <row r="23" spans="6:17" x14ac:dyDescent="0.3">
      <c r="F23" s="240"/>
      <c r="G23" s="240"/>
      <c r="H23" s="240"/>
      <c r="I23" s="240"/>
      <c r="J23" s="240"/>
      <c r="K23" s="240"/>
      <c r="L23" s="240"/>
      <c r="M23" s="240"/>
      <c r="N23" s="244"/>
      <c r="O23" s="240"/>
      <c r="P23" s="240"/>
      <c r="Q23" s="240"/>
    </row>
    <row r="24" spans="6:17" x14ac:dyDescent="0.3">
      <c r="F24" s="240"/>
      <c r="G24" s="240"/>
      <c r="H24" s="240"/>
      <c r="I24" s="240"/>
      <c r="J24" s="240"/>
      <c r="K24" s="240"/>
      <c r="L24" s="240"/>
      <c r="M24" s="240"/>
      <c r="N24" s="244"/>
      <c r="O24" s="240"/>
      <c r="P24" s="240"/>
      <c r="Q24" s="240"/>
    </row>
    <row r="25" spans="6:17" x14ac:dyDescent="0.3">
      <c r="F25" s="240"/>
      <c r="G25" s="240"/>
      <c r="H25" s="240"/>
      <c r="I25" s="240"/>
      <c r="J25" s="240"/>
      <c r="K25" s="240"/>
      <c r="L25" s="240"/>
      <c r="M25" s="240"/>
      <c r="N25" s="244"/>
      <c r="O25" s="240"/>
      <c r="P25" s="240"/>
      <c r="Q25" s="240"/>
    </row>
    <row r="26" spans="6:17" x14ac:dyDescent="0.3">
      <c r="F26" s="240"/>
      <c r="G26" s="240"/>
      <c r="H26" s="240"/>
      <c r="I26" s="240"/>
      <c r="J26" s="240"/>
      <c r="K26" s="240"/>
      <c r="L26" s="240"/>
      <c r="M26" s="240"/>
      <c r="N26" s="244"/>
      <c r="O26" s="240"/>
      <c r="P26" s="240"/>
      <c r="Q26" s="240"/>
    </row>
    <row r="27" spans="6:17" x14ac:dyDescent="0.3">
      <c r="F27" s="240"/>
      <c r="G27" s="240"/>
      <c r="H27" s="240"/>
      <c r="I27" s="240"/>
      <c r="J27" s="240"/>
      <c r="K27" s="240"/>
      <c r="L27" s="240"/>
      <c r="M27" s="240"/>
      <c r="N27" s="244"/>
      <c r="O27" s="240"/>
      <c r="P27" s="240"/>
      <c r="Q27" s="240"/>
    </row>
    <row r="28" spans="6:17" x14ac:dyDescent="0.3">
      <c r="F28" s="240"/>
      <c r="G28" s="240"/>
      <c r="H28" s="240"/>
      <c r="I28" s="240"/>
      <c r="J28" s="240"/>
      <c r="K28" s="240"/>
      <c r="L28" s="240"/>
      <c r="M28" s="240"/>
      <c r="N28" s="244"/>
      <c r="O28" s="240"/>
      <c r="P28" s="240"/>
      <c r="Q28" s="240"/>
    </row>
    <row r="29" spans="6:17" x14ac:dyDescent="0.3">
      <c r="F29" s="240"/>
      <c r="G29" s="240"/>
      <c r="H29" s="240"/>
      <c r="I29" s="240"/>
      <c r="J29" s="240"/>
      <c r="K29" s="240"/>
      <c r="L29" s="240"/>
      <c r="M29" s="240"/>
      <c r="N29" s="244"/>
      <c r="O29" s="240"/>
      <c r="P29" s="240"/>
      <c r="Q29" s="240"/>
    </row>
    <row r="30" spans="6:17" x14ac:dyDescent="0.3">
      <c r="F30" s="240"/>
      <c r="G30" s="240"/>
      <c r="H30" s="240"/>
      <c r="I30" s="240"/>
      <c r="J30" s="240"/>
      <c r="K30" s="240"/>
      <c r="L30" s="240"/>
      <c r="M30" s="240"/>
      <c r="N30" s="244"/>
      <c r="O30" s="240"/>
      <c r="P30" s="240"/>
      <c r="Q30" s="240"/>
    </row>
    <row r="31" spans="6:17" x14ac:dyDescent="0.3">
      <c r="F31" s="240"/>
      <c r="G31" s="240"/>
      <c r="H31" s="240"/>
      <c r="I31" s="240"/>
      <c r="J31" s="240"/>
      <c r="K31" s="240"/>
      <c r="L31" s="240"/>
      <c r="M31" s="240"/>
      <c r="N31" s="244"/>
      <c r="O31" s="240"/>
      <c r="P31" s="240"/>
      <c r="Q31" s="240"/>
    </row>
    <row r="32" spans="6:17" x14ac:dyDescent="0.3">
      <c r="F32" s="240"/>
      <c r="G32" s="240"/>
      <c r="H32" s="240"/>
      <c r="I32" s="240"/>
      <c r="J32" s="240"/>
      <c r="K32" s="240"/>
      <c r="L32" s="240"/>
      <c r="M32" s="240"/>
      <c r="N32" s="244"/>
      <c r="O32" s="240"/>
      <c r="P32" s="240"/>
      <c r="Q32" s="240"/>
    </row>
    <row r="33" spans="6:17" x14ac:dyDescent="0.3">
      <c r="F33" s="240"/>
      <c r="G33" s="240"/>
      <c r="H33" s="240"/>
      <c r="I33" s="240"/>
      <c r="J33" s="240"/>
      <c r="K33" s="240"/>
      <c r="L33" s="240"/>
      <c r="M33" s="240"/>
      <c r="N33" s="244"/>
      <c r="O33" s="240"/>
      <c r="P33" s="240"/>
      <c r="Q33" s="240"/>
    </row>
    <row r="34" spans="6:17" x14ac:dyDescent="0.3">
      <c r="F34" s="240"/>
      <c r="G34" s="240"/>
      <c r="H34" s="240"/>
      <c r="I34" s="240"/>
      <c r="J34" s="240"/>
      <c r="K34" s="240"/>
      <c r="L34" s="240"/>
      <c r="M34" s="240"/>
      <c r="N34" s="244"/>
      <c r="O34" s="240"/>
      <c r="P34" s="240"/>
      <c r="Q34" s="240"/>
    </row>
    <row r="35" spans="6:17" x14ac:dyDescent="0.3">
      <c r="F35" s="240"/>
      <c r="G35" s="240"/>
      <c r="H35" s="240"/>
      <c r="I35" s="240"/>
      <c r="J35" s="240"/>
      <c r="K35" s="240"/>
      <c r="L35" s="240"/>
      <c r="M35" s="240"/>
      <c r="N35" s="244"/>
      <c r="O35" s="240"/>
      <c r="P35" s="240"/>
      <c r="Q35" s="240"/>
    </row>
    <row r="36" spans="6:17" x14ac:dyDescent="0.3">
      <c r="F36" s="240"/>
      <c r="G36" s="240"/>
      <c r="H36" s="240"/>
      <c r="I36" s="240"/>
      <c r="J36" s="240"/>
      <c r="K36" s="240"/>
      <c r="L36" s="240"/>
      <c r="M36" s="240"/>
      <c r="N36" s="244"/>
      <c r="O36" s="240"/>
      <c r="P36" s="240"/>
      <c r="Q36" s="240"/>
    </row>
    <row r="37" spans="6:17" x14ac:dyDescent="0.3">
      <c r="F37" s="240"/>
      <c r="G37" s="240"/>
      <c r="H37" s="240"/>
      <c r="I37" s="240"/>
      <c r="J37" s="240"/>
      <c r="K37" s="240"/>
      <c r="L37" s="240"/>
      <c r="M37" s="240"/>
      <c r="N37" s="244"/>
      <c r="O37" s="240"/>
      <c r="P37" s="240"/>
      <c r="Q37" s="240"/>
    </row>
    <row r="38" spans="6:17" x14ac:dyDescent="0.3">
      <c r="F38" s="240"/>
      <c r="G38" s="240"/>
      <c r="H38" s="240"/>
      <c r="I38" s="240"/>
      <c r="J38" s="240"/>
      <c r="K38" s="240"/>
      <c r="L38" s="240"/>
      <c r="M38" s="240"/>
      <c r="N38" s="244"/>
      <c r="O38" s="240"/>
      <c r="P38" s="240"/>
      <c r="Q38" s="240"/>
    </row>
    <row r="39" spans="6:17" x14ac:dyDescent="0.3">
      <c r="F39" s="240"/>
      <c r="G39" s="240"/>
      <c r="H39" s="240"/>
      <c r="I39" s="240"/>
      <c r="J39" s="240"/>
      <c r="K39" s="240"/>
      <c r="L39" s="240"/>
      <c r="M39" s="240"/>
      <c r="N39" s="244"/>
      <c r="O39" s="240"/>
      <c r="P39" s="240"/>
      <c r="Q39" s="240"/>
    </row>
    <row r="40" spans="6:17" x14ac:dyDescent="0.3">
      <c r="F40" s="240"/>
      <c r="G40" s="240"/>
      <c r="H40" s="240"/>
      <c r="I40" s="240"/>
      <c r="J40" s="240"/>
      <c r="K40" s="240"/>
      <c r="L40" s="240"/>
      <c r="M40" s="240"/>
      <c r="N40" s="244"/>
      <c r="O40" s="240"/>
      <c r="P40" s="240"/>
      <c r="Q40" s="240"/>
    </row>
    <row r="41" spans="6:17" x14ac:dyDescent="0.3">
      <c r="F41" s="240"/>
      <c r="G41" s="240"/>
      <c r="H41" s="240"/>
      <c r="I41" s="240"/>
      <c r="J41" s="240"/>
      <c r="K41" s="240"/>
      <c r="L41" s="240"/>
      <c r="M41" s="240"/>
      <c r="N41" s="244"/>
      <c r="O41" s="240"/>
      <c r="P41" s="240"/>
      <c r="Q41" s="240"/>
    </row>
    <row r="42" spans="6:17" x14ac:dyDescent="0.3">
      <c r="F42" s="240"/>
      <c r="G42" s="240"/>
      <c r="H42" s="240"/>
      <c r="I42" s="240"/>
      <c r="J42" s="240"/>
      <c r="K42" s="240"/>
      <c r="L42" s="240"/>
      <c r="M42" s="240"/>
      <c r="N42" s="244"/>
      <c r="O42" s="240"/>
      <c r="P42" s="240"/>
      <c r="Q42" s="240"/>
    </row>
    <row r="43" spans="6:17" x14ac:dyDescent="0.3">
      <c r="F43" s="240"/>
      <c r="G43" s="240"/>
      <c r="H43" s="240"/>
      <c r="I43" s="240"/>
      <c r="J43" s="240"/>
      <c r="K43" s="240"/>
      <c r="L43" s="240"/>
      <c r="M43" s="240"/>
      <c r="N43" s="244"/>
      <c r="O43" s="240"/>
      <c r="P43" s="240"/>
      <c r="Q43" s="240"/>
    </row>
    <row r="44" spans="6:17" x14ac:dyDescent="0.3">
      <c r="F44" s="240"/>
      <c r="G44" s="240"/>
      <c r="H44" s="240"/>
      <c r="I44" s="240"/>
      <c r="J44" s="240"/>
      <c r="K44" s="240"/>
      <c r="L44" s="240"/>
      <c r="M44" s="240"/>
      <c r="N44" s="244"/>
      <c r="O44" s="240"/>
      <c r="P44" s="240"/>
      <c r="Q44" s="240"/>
    </row>
    <row r="45" spans="6:17" x14ac:dyDescent="0.3">
      <c r="F45" s="240"/>
      <c r="G45" s="240"/>
      <c r="H45" s="240"/>
      <c r="I45" s="240"/>
      <c r="J45" s="240"/>
      <c r="K45" s="240"/>
      <c r="L45" s="240"/>
      <c r="M45" s="240"/>
      <c r="N45" s="244"/>
      <c r="O45" s="240"/>
      <c r="P45" s="240"/>
      <c r="Q45" s="240"/>
    </row>
    <row r="46" spans="6:17" x14ac:dyDescent="0.3">
      <c r="F46" s="240"/>
      <c r="G46" s="240"/>
      <c r="H46" s="240"/>
      <c r="I46" s="240"/>
      <c r="J46" s="240"/>
      <c r="K46" s="240"/>
      <c r="L46" s="240"/>
      <c r="M46" s="240"/>
      <c r="N46" s="244"/>
      <c r="O46" s="240"/>
      <c r="P46" s="240"/>
      <c r="Q46" s="240"/>
    </row>
    <row r="47" spans="6:17" x14ac:dyDescent="0.3">
      <c r="F47" s="240"/>
      <c r="G47" s="240"/>
      <c r="H47" s="240"/>
      <c r="I47" s="240"/>
      <c r="J47" s="240"/>
      <c r="K47" s="240"/>
      <c r="L47" s="240"/>
      <c r="M47" s="240"/>
      <c r="N47" s="244"/>
      <c r="O47" s="240"/>
      <c r="P47" s="240"/>
      <c r="Q47" s="240"/>
    </row>
    <row r="48" spans="6:17" x14ac:dyDescent="0.3">
      <c r="F48" s="240"/>
      <c r="G48" s="240"/>
      <c r="H48" s="240"/>
      <c r="I48" s="240"/>
      <c r="J48" s="240"/>
      <c r="K48" s="240"/>
      <c r="L48" s="240"/>
      <c r="M48" s="240"/>
      <c r="N48" s="244"/>
      <c r="O48" s="240"/>
      <c r="P48" s="240"/>
      <c r="Q48" s="240"/>
    </row>
    <row r="49" spans="6:17" x14ac:dyDescent="0.3">
      <c r="F49" s="240"/>
      <c r="G49" s="240"/>
      <c r="H49" s="240"/>
      <c r="I49" s="240"/>
      <c r="J49" s="240"/>
      <c r="K49" s="240"/>
      <c r="L49" s="240"/>
      <c r="M49" s="240"/>
      <c r="N49" s="244"/>
      <c r="O49" s="240"/>
      <c r="P49" s="240"/>
      <c r="Q49" s="240"/>
    </row>
    <row r="50" spans="6:17" x14ac:dyDescent="0.3">
      <c r="F50" s="240"/>
      <c r="G50" s="240"/>
      <c r="H50" s="240"/>
      <c r="I50" s="240"/>
      <c r="J50" s="240"/>
      <c r="K50" s="240"/>
      <c r="L50" s="240"/>
      <c r="M50" s="240"/>
      <c r="N50" s="244"/>
      <c r="O50" s="240"/>
      <c r="P50" s="240"/>
      <c r="Q50" s="240"/>
    </row>
    <row r="51" spans="6:17" x14ac:dyDescent="0.3">
      <c r="F51" s="240"/>
      <c r="G51" s="240"/>
      <c r="H51" s="240"/>
      <c r="I51" s="240"/>
      <c r="J51" s="240"/>
      <c r="K51" s="240"/>
      <c r="L51" s="240"/>
      <c r="M51" s="240"/>
      <c r="N51" s="244"/>
      <c r="O51" s="240"/>
      <c r="P51" s="240"/>
      <c r="Q51" s="240"/>
    </row>
    <row r="52" spans="6:17" x14ac:dyDescent="0.3">
      <c r="F52" s="240"/>
      <c r="G52" s="240"/>
      <c r="H52" s="240"/>
      <c r="I52" s="240"/>
      <c r="J52" s="240"/>
      <c r="K52" s="240"/>
      <c r="L52" s="240"/>
      <c r="M52" s="240"/>
      <c r="N52" s="244"/>
      <c r="O52" s="240"/>
      <c r="P52" s="240"/>
      <c r="Q52" s="240"/>
    </row>
    <row r="53" spans="6:17" x14ac:dyDescent="0.3">
      <c r="F53" s="240"/>
      <c r="G53" s="240"/>
      <c r="H53" s="240"/>
      <c r="I53" s="240"/>
      <c r="J53" s="240"/>
      <c r="K53" s="240"/>
      <c r="L53" s="240"/>
      <c r="M53" s="240"/>
      <c r="N53" s="244"/>
      <c r="O53" s="240"/>
      <c r="P53" s="240"/>
      <c r="Q53" s="240"/>
    </row>
    <row r="54" spans="6:17" x14ac:dyDescent="0.3">
      <c r="F54" s="240"/>
      <c r="G54" s="240"/>
      <c r="H54" s="240"/>
      <c r="I54" s="240"/>
      <c r="J54" s="240"/>
      <c r="K54" s="240"/>
      <c r="L54" s="240"/>
      <c r="M54" s="240"/>
      <c r="N54" s="244"/>
      <c r="O54" s="240"/>
      <c r="P54" s="240"/>
      <c r="Q54" s="240"/>
    </row>
    <row r="55" spans="6:17" x14ac:dyDescent="0.3">
      <c r="F55" s="240"/>
      <c r="G55" s="240"/>
      <c r="H55" s="240"/>
      <c r="I55" s="240"/>
      <c r="J55" s="240"/>
      <c r="K55" s="240"/>
      <c r="L55" s="240"/>
      <c r="M55" s="240"/>
      <c r="N55" s="244"/>
      <c r="O55" s="240"/>
      <c r="P55" s="240"/>
      <c r="Q55" s="240"/>
    </row>
    <row r="56" spans="6:17" x14ac:dyDescent="0.3">
      <c r="F56" s="240"/>
      <c r="G56" s="240"/>
      <c r="H56" s="240"/>
      <c r="I56" s="240"/>
      <c r="J56" s="240"/>
      <c r="K56" s="240"/>
      <c r="L56" s="240"/>
      <c r="M56" s="240"/>
      <c r="N56" s="244"/>
      <c r="O56" s="240"/>
      <c r="P56" s="240"/>
      <c r="Q56" s="240"/>
    </row>
    <row r="57" spans="6:17" x14ac:dyDescent="0.3">
      <c r="F57" s="240"/>
      <c r="G57" s="240"/>
      <c r="H57" s="240"/>
      <c r="I57" s="240"/>
      <c r="J57" s="240"/>
      <c r="K57" s="240"/>
      <c r="L57" s="240"/>
      <c r="M57" s="240"/>
      <c r="N57" s="244"/>
      <c r="O57" s="240"/>
      <c r="P57" s="240"/>
      <c r="Q57" s="240"/>
    </row>
    <row r="58" spans="6:17" x14ac:dyDescent="0.3">
      <c r="F58" s="240"/>
      <c r="G58" s="240"/>
      <c r="H58" s="240"/>
      <c r="I58" s="240"/>
      <c r="J58" s="240"/>
      <c r="K58" s="240"/>
      <c r="L58" s="240"/>
      <c r="M58" s="240"/>
      <c r="N58" s="244"/>
      <c r="O58" s="240"/>
      <c r="P58" s="240"/>
      <c r="Q58" s="240"/>
    </row>
    <row r="59" spans="6:17" x14ac:dyDescent="0.3">
      <c r="F59" s="240"/>
      <c r="G59" s="240"/>
      <c r="H59" s="240"/>
      <c r="I59" s="240"/>
      <c r="J59" s="240"/>
      <c r="K59" s="240"/>
      <c r="L59" s="240"/>
      <c r="M59" s="240"/>
      <c r="N59" s="244"/>
      <c r="O59" s="240"/>
      <c r="P59" s="240"/>
      <c r="Q59" s="240"/>
    </row>
    <row r="60" spans="6:17" x14ac:dyDescent="0.3">
      <c r="F60" s="240"/>
      <c r="G60" s="240"/>
      <c r="H60" s="240"/>
      <c r="I60" s="240"/>
      <c r="J60" s="240"/>
      <c r="K60" s="240"/>
      <c r="L60" s="240"/>
      <c r="M60" s="240"/>
      <c r="N60" s="244"/>
      <c r="O60" s="240"/>
      <c r="P60" s="240"/>
      <c r="Q60" s="240"/>
    </row>
    <row r="61" spans="6:17" x14ac:dyDescent="0.3">
      <c r="F61" s="240"/>
      <c r="G61" s="240"/>
      <c r="H61" s="240"/>
      <c r="I61" s="240"/>
      <c r="J61" s="240"/>
      <c r="K61" s="240"/>
      <c r="L61" s="240"/>
      <c r="M61" s="240"/>
      <c r="N61" s="244"/>
      <c r="O61" s="240"/>
      <c r="P61" s="240"/>
      <c r="Q61" s="240"/>
    </row>
    <row r="62" spans="6:17" x14ac:dyDescent="0.3">
      <c r="F62" s="240"/>
      <c r="G62" s="240"/>
      <c r="H62" s="240"/>
      <c r="I62" s="240"/>
      <c r="J62" s="240"/>
      <c r="K62" s="240"/>
      <c r="L62" s="240"/>
      <c r="M62" s="240"/>
      <c r="N62" s="244"/>
      <c r="O62" s="240"/>
      <c r="P62" s="240"/>
      <c r="Q62" s="240"/>
    </row>
    <row r="63" spans="6:17" x14ac:dyDescent="0.3">
      <c r="F63" s="240"/>
      <c r="G63" s="240"/>
      <c r="H63" s="240"/>
      <c r="I63" s="240"/>
      <c r="J63" s="240"/>
      <c r="K63" s="240"/>
      <c r="L63" s="240"/>
      <c r="M63" s="240"/>
      <c r="N63" s="244"/>
      <c r="O63" s="240"/>
      <c r="P63" s="240"/>
      <c r="Q63" s="240"/>
    </row>
    <row r="64" spans="6:17" x14ac:dyDescent="0.3">
      <c r="F64" s="240"/>
      <c r="G64" s="240"/>
      <c r="H64" s="240"/>
      <c r="I64" s="240"/>
      <c r="J64" s="240"/>
      <c r="K64" s="240"/>
      <c r="L64" s="240"/>
      <c r="M64" s="240"/>
      <c r="N64" s="244"/>
      <c r="O64" s="240"/>
      <c r="P64" s="240"/>
      <c r="Q64" s="240"/>
    </row>
  </sheetData>
  <mergeCells count="23">
    <mergeCell ref="A12:C15"/>
    <mergeCell ref="B2:R2"/>
    <mergeCell ref="O6:O7"/>
    <mergeCell ref="L6:L7"/>
    <mergeCell ref="M6:M7"/>
    <mergeCell ref="N6:N7"/>
    <mergeCell ref="F6:F7"/>
    <mergeCell ref="A5:D7"/>
    <mergeCell ref="B3:O3"/>
    <mergeCell ref="K6:K7"/>
    <mergeCell ref="R6:R7"/>
    <mergeCell ref="H6:H7"/>
    <mergeCell ref="I6:I7"/>
    <mergeCell ref="F5:K5"/>
    <mergeCell ref="C8:C11"/>
    <mergeCell ref="B8:B11"/>
    <mergeCell ref="A8:A11"/>
    <mergeCell ref="P5:R5"/>
    <mergeCell ref="P6:P7"/>
    <mergeCell ref="L5:O5"/>
    <mergeCell ref="J6:J7"/>
    <mergeCell ref="E5:E7"/>
    <mergeCell ref="G6:G7"/>
  </mergeCells>
  <phoneticPr fontId="23" type="noConversion"/>
  <printOptions horizontalCentered="1"/>
  <pageMargins left="0.19685039370078741" right="0.19685039370078741" top="0.35433070866141736" bottom="0.27559055118110237" header="0.15748031496062992" footer="0.15748031496062992"/>
  <pageSetup paperSize="8" scale="69" orientation="landscape" r:id="rId1"/>
  <headerFooter alignWithMargins="0">
    <oddHeader xml:space="preserve">&amp;L 5 melléklet a    önkormányzati rendelethez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R25"/>
  <sheetViews>
    <sheetView zoomScale="75" zoomScaleNormal="75" zoomScaleSheetLayoutView="75" workbookViewId="0">
      <selection activeCell="C38" sqref="C38"/>
    </sheetView>
  </sheetViews>
  <sheetFormatPr defaultColWidth="11.5703125" defaultRowHeight="17.25" x14ac:dyDescent="0.3"/>
  <cols>
    <col min="1" max="1" width="22.7109375" style="214" customWidth="1"/>
    <col min="2" max="2" width="10.140625" style="215" customWidth="1"/>
    <col min="3" max="3" width="78.7109375" style="214" customWidth="1"/>
    <col min="4" max="4" width="11.28515625" style="216" customWidth="1"/>
    <col min="5" max="5" width="16.42578125" style="216" customWidth="1"/>
    <col min="6" max="6" width="10.140625" style="214" customWidth="1"/>
    <col min="7" max="7" width="11.5703125" style="214" customWidth="1"/>
    <col min="8" max="8" width="13.140625" style="214" customWidth="1"/>
    <col min="9" max="9" width="11.28515625" style="214" customWidth="1"/>
    <col min="10" max="10" width="12.42578125" style="214" customWidth="1"/>
    <col min="11" max="11" width="11.85546875" style="214" customWidth="1"/>
    <col min="12" max="12" width="12.7109375" style="214" customWidth="1"/>
    <col min="13" max="13" width="10.140625" style="214" customWidth="1"/>
    <col min="14" max="14" width="13.28515625" style="214" customWidth="1"/>
    <col min="15" max="15" width="15.28515625" style="217" customWidth="1"/>
    <col min="16" max="16" width="15.7109375" style="214" customWidth="1"/>
    <col min="17" max="17" width="11.85546875" style="214" customWidth="1"/>
    <col min="18" max="18" width="20.28515625" style="214" customWidth="1"/>
    <col min="19" max="16384" width="11.5703125" style="236"/>
  </cols>
  <sheetData>
    <row r="1" spans="1:18" x14ac:dyDescent="0.3">
      <c r="B1" s="672"/>
      <c r="C1" s="672"/>
    </row>
    <row r="3" spans="1:18" x14ac:dyDescent="0.3">
      <c r="B3" s="681" t="s">
        <v>535</v>
      </c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  <c r="P3" s="681"/>
      <c r="Q3" s="682"/>
      <c r="R3" s="682"/>
    </row>
    <row r="4" spans="1:18" x14ac:dyDescent="0.3"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218"/>
    </row>
    <row r="5" spans="1:18" ht="18" thickBot="1" x14ac:dyDescent="0.35">
      <c r="N5" s="216"/>
      <c r="O5" s="219"/>
      <c r="P5" s="219"/>
      <c r="Q5" s="219"/>
      <c r="R5" s="219" t="s">
        <v>158</v>
      </c>
    </row>
    <row r="6" spans="1:18" ht="18.600000000000001" customHeight="1" x14ac:dyDescent="0.3">
      <c r="A6" s="706" t="s">
        <v>96</v>
      </c>
      <c r="B6" s="676"/>
      <c r="C6" s="676"/>
      <c r="D6" s="676"/>
      <c r="E6" s="674" t="s">
        <v>159</v>
      </c>
      <c r="F6" s="676" t="s">
        <v>160</v>
      </c>
      <c r="G6" s="678" t="s">
        <v>161</v>
      </c>
      <c r="H6" s="678"/>
      <c r="I6" s="678"/>
      <c r="J6" s="678"/>
      <c r="K6" s="678"/>
      <c r="L6" s="678"/>
      <c r="M6" s="678" t="s">
        <v>162</v>
      </c>
      <c r="N6" s="678"/>
      <c r="O6" s="678"/>
      <c r="P6" s="678"/>
      <c r="Q6" s="678" t="s">
        <v>149</v>
      </c>
      <c r="R6" s="691"/>
    </row>
    <row r="7" spans="1:18" ht="26.1" customHeight="1" x14ac:dyDescent="0.3">
      <c r="A7" s="707"/>
      <c r="B7" s="677"/>
      <c r="C7" s="677"/>
      <c r="D7" s="677"/>
      <c r="E7" s="675"/>
      <c r="F7" s="677"/>
      <c r="G7" s="680" t="s">
        <v>163</v>
      </c>
      <c r="H7" s="680" t="s">
        <v>164</v>
      </c>
      <c r="I7" s="680" t="s">
        <v>165</v>
      </c>
      <c r="J7" s="680" t="s">
        <v>32</v>
      </c>
      <c r="K7" s="680" t="s">
        <v>31</v>
      </c>
      <c r="L7" s="680" t="s">
        <v>99</v>
      </c>
      <c r="M7" s="677" t="s">
        <v>152</v>
      </c>
      <c r="N7" s="677" t="s">
        <v>151</v>
      </c>
      <c r="O7" s="680" t="s">
        <v>56</v>
      </c>
      <c r="P7" s="679" t="s">
        <v>132</v>
      </c>
      <c r="Q7" s="679" t="s">
        <v>166</v>
      </c>
      <c r="R7" s="692" t="s">
        <v>133</v>
      </c>
    </row>
    <row r="8" spans="1:18" ht="36.75" customHeight="1" x14ac:dyDescent="0.3">
      <c r="A8" s="707"/>
      <c r="B8" s="677"/>
      <c r="C8" s="677"/>
      <c r="D8" s="677"/>
      <c r="E8" s="675"/>
      <c r="F8" s="677"/>
      <c r="G8" s="680"/>
      <c r="H8" s="680"/>
      <c r="I8" s="680"/>
      <c r="J8" s="680"/>
      <c r="K8" s="680"/>
      <c r="L8" s="680"/>
      <c r="M8" s="677"/>
      <c r="N8" s="677"/>
      <c r="O8" s="680"/>
      <c r="P8" s="680"/>
      <c r="Q8" s="680"/>
      <c r="R8" s="692"/>
    </row>
    <row r="9" spans="1:18" ht="18" thickBot="1" x14ac:dyDescent="0.35">
      <c r="A9" s="704"/>
      <c r="B9" s="705"/>
      <c r="C9" s="705"/>
      <c r="D9" s="301"/>
      <c r="E9" s="302"/>
      <c r="F9" s="302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4"/>
    </row>
    <row r="10" spans="1:18" ht="18.75" x14ac:dyDescent="0.3">
      <c r="A10" s="701" t="s">
        <v>300</v>
      </c>
      <c r="B10" s="698"/>
      <c r="C10" s="694"/>
      <c r="D10" s="305" t="s">
        <v>101</v>
      </c>
      <c r="E10" s="292">
        <v>109068</v>
      </c>
      <c r="F10" s="292">
        <f>SUM(G10:R10)</f>
        <v>109068</v>
      </c>
      <c r="G10" s="339">
        <v>85046</v>
      </c>
      <c r="H10" s="339">
        <v>11799</v>
      </c>
      <c r="I10" s="339">
        <v>11223</v>
      </c>
      <c r="J10" s="339"/>
      <c r="K10" s="339"/>
      <c r="L10" s="339"/>
      <c r="M10" s="339"/>
      <c r="N10" s="339">
        <v>1000</v>
      </c>
      <c r="O10" s="293"/>
      <c r="P10" s="294"/>
      <c r="Q10" s="294"/>
      <c r="R10" s="295"/>
    </row>
    <row r="11" spans="1:18" ht="18.75" x14ac:dyDescent="0.3">
      <c r="A11" s="702"/>
      <c r="B11" s="699"/>
      <c r="C11" s="695"/>
      <c r="D11" s="221" t="s">
        <v>188</v>
      </c>
      <c r="E11" s="222">
        <v>115896</v>
      </c>
      <c r="F11" s="222">
        <f t="shared" ref="F11" si="0">G11+H11+I11+J11+K11+L11+M11+N11+O11+P11+Q11+R11</f>
        <v>115896</v>
      </c>
      <c r="G11" s="340">
        <v>89461</v>
      </c>
      <c r="H11" s="338">
        <v>12177</v>
      </c>
      <c r="I11" s="338">
        <v>11637</v>
      </c>
      <c r="J11" s="338"/>
      <c r="K11" s="338"/>
      <c r="L11" s="338"/>
      <c r="M11" s="338"/>
      <c r="N11" s="338">
        <v>2621</v>
      </c>
      <c r="O11" s="227"/>
      <c r="P11" s="227"/>
      <c r="Q11" s="227"/>
      <c r="R11" s="225"/>
    </row>
    <row r="12" spans="1:18" x14ac:dyDescent="0.3">
      <c r="A12" s="702"/>
      <c r="B12" s="699"/>
      <c r="C12" s="696"/>
      <c r="D12" s="221" t="s">
        <v>183</v>
      </c>
      <c r="E12" s="222">
        <v>108951</v>
      </c>
      <c r="F12" s="222">
        <f>SUM(G12:R12)</f>
        <v>107821</v>
      </c>
      <c r="G12" s="227">
        <v>87334</v>
      </c>
      <c r="H12" s="227">
        <v>11751</v>
      </c>
      <c r="I12" s="227">
        <v>7148</v>
      </c>
      <c r="J12" s="227"/>
      <c r="K12" s="227"/>
      <c r="L12" s="227"/>
      <c r="M12" s="227"/>
      <c r="N12" s="227">
        <v>1588</v>
      </c>
      <c r="O12" s="227"/>
      <c r="P12" s="227"/>
      <c r="Q12" s="227"/>
      <c r="R12" s="225"/>
    </row>
    <row r="13" spans="1:18" ht="18" thickBot="1" x14ac:dyDescent="0.35">
      <c r="A13" s="703"/>
      <c r="B13" s="700"/>
      <c r="C13" s="697"/>
      <c r="D13" s="238" t="s">
        <v>281</v>
      </c>
      <c r="E13" s="296">
        <f>(E12/E11)</f>
        <v>0.94007558500724786</v>
      </c>
      <c r="F13" s="296">
        <f t="shared" ref="F13:N13" si="1">(F12/F11)</f>
        <v>0.93032546420929108</v>
      </c>
      <c r="G13" s="296">
        <f t="shared" si="1"/>
        <v>0.97622427650037447</v>
      </c>
      <c r="H13" s="296">
        <f t="shared" si="1"/>
        <v>0.96501601379650159</v>
      </c>
      <c r="I13" s="296">
        <f t="shared" si="1"/>
        <v>0.614247658331185</v>
      </c>
      <c r="J13" s="296"/>
      <c r="K13" s="296"/>
      <c r="L13" s="296"/>
      <c r="M13" s="296"/>
      <c r="N13" s="296">
        <f t="shared" si="1"/>
        <v>0.60587561999236927</v>
      </c>
      <c r="O13" s="298"/>
      <c r="P13" s="298"/>
      <c r="Q13" s="298"/>
      <c r="R13" s="290"/>
    </row>
    <row r="14" spans="1:18" x14ac:dyDescent="0.3">
      <c r="A14" s="693" t="s">
        <v>311</v>
      </c>
      <c r="B14" s="625"/>
      <c r="C14" s="687"/>
      <c r="D14" s="220" t="s">
        <v>101</v>
      </c>
      <c r="E14" s="306"/>
      <c r="F14" s="306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22"/>
    </row>
    <row r="15" spans="1:18" x14ac:dyDescent="0.3">
      <c r="A15" s="686"/>
      <c r="B15" s="625"/>
      <c r="C15" s="687"/>
      <c r="D15" s="221" t="s">
        <v>188</v>
      </c>
      <c r="E15" s="222"/>
      <c r="F15" s="222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6"/>
    </row>
    <row r="16" spans="1:18" x14ac:dyDescent="0.3">
      <c r="A16" s="686"/>
      <c r="B16" s="625"/>
      <c r="C16" s="687"/>
      <c r="D16" s="221" t="s">
        <v>183</v>
      </c>
      <c r="E16" s="222"/>
      <c r="F16" s="222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6"/>
    </row>
    <row r="17" spans="1:18" ht="18" thickBot="1" x14ac:dyDescent="0.35">
      <c r="A17" s="688"/>
      <c r="B17" s="689"/>
      <c r="C17" s="690"/>
      <c r="D17" s="238" t="s">
        <v>281</v>
      </c>
      <c r="E17" s="233"/>
      <c r="F17" s="233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7"/>
    </row>
    <row r="18" spans="1:18" x14ac:dyDescent="0.3">
      <c r="A18" s="683" t="s">
        <v>312</v>
      </c>
      <c r="B18" s="684"/>
      <c r="C18" s="685"/>
      <c r="D18" s="305" t="s">
        <v>101</v>
      </c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308"/>
    </row>
    <row r="19" spans="1:18" x14ac:dyDescent="0.3">
      <c r="A19" s="686"/>
      <c r="B19" s="625"/>
      <c r="C19" s="687"/>
      <c r="D19" s="221" t="s">
        <v>188</v>
      </c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30"/>
    </row>
    <row r="20" spans="1:18" x14ac:dyDescent="0.3">
      <c r="A20" s="686"/>
      <c r="B20" s="625"/>
      <c r="C20" s="687"/>
      <c r="D20" s="221" t="s">
        <v>183</v>
      </c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30"/>
    </row>
    <row r="21" spans="1:18" ht="18" thickBot="1" x14ac:dyDescent="0.35">
      <c r="A21" s="688"/>
      <c r="B21" s="689"/>
      <c r="C21" s="690"/>
      <c r="D21" s="238" t="s">
        <v>281</v>
      </c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4"/>
    </row>
    <row r="22" spans="1:18" x14ac:dyDescent="0.3">
      <c r="A22" s="683" t="s">
        <v>301</v>
      </c>
      <c r="B22" s="684"/>
      <c r="C22" s="685"/>
      <c r="D22" s="220" t="s">
        <v>101</v>
      </c>
      <c r="E22" s="306">
        <f t="shared" ref="E22:F24" si="2">E10</f>
        <v>109068</v>
      </c>
      <c r="F22" s="306">
        <f t="shared" si="2"/>
        <v>109068</v>
      </c>
      <c r="G22" s="306">
        <f t="shared" ref="G22:N22" si="3">G10</f>
        <v>85046</v>
      </c>
      <c r="H22" s="306">
        <f t="shared" si="3"/>
        <v>11799</v>
      </c>
      <c r="I22" s="306">
        <f t="shared" si="3"/>
        <v>11223</v>
      </c>
      <c r="J22" s="306"/>
      <c r="K22" s="306"/>
      <c r="L22" s="306"/>
      <c r="M22" s="306"/>
      <c r="N22" s="306">
        <f t="shared" si="3"/>
        <v>1000</v>
      </c>
      <c r="O22" s="306"/>
      <c r="P22" s="306"/>
      <c r="Q22" s="306"/>
      <c r="R22" s="307"/>
    </row>
    <row r="23" spans="1:18" x14ac:dyDescent="0.3">
      <c r="A23" s="686"/>
      <c r="B23" s="625"/>
      <c r="C23" s="687"/>
      <c r="D23" s="221" t="s">
        <v>188</v>
      </c>
      <c r="E23" s="306">
        <f t="shared" si="2"/>
        <v>115896</v>
      </c>
      <c r="F23" s="306">
        <f t="shared" si="2"/>
        <v>115896</v>
      </c>
      <c r="G23" s="306">
        <f t="shared" ref="G23:N23" si="4">G11</f>
        <v>89461</v>
      </c>
      <c r="H23" s="306">
        <f t="shared" si="4"/>
        <v>12177</v>
      </c>
      <c r="I23" s="306">
        <f t="shared" si="4"/>
        <v>11637</v>
      </c>
      <c r="J23" s="306"/>
      <c r="K23" s="306"/>
      <c r="L23" s="306"/>
      <c r="M23" s="306"/>
      <c r="N23" s="306">
        <f t="shared" si="4"/>
        <v>2621</v>
      </c>
      <c r="O23" s="306"/>
      <c r="P23" s="306"/>
      <c r="Q23" s="306"/>
      <c r="R23" s="237"/>
    </row>
    <row r="24" spans="1:18" x14ac:dyDescent="0.3">
      <c r="A24" s="686"/>
      <c r="B24" s="625"/>
      <c r="C24" s="687"/>
      <c r="D24" s="221" t="s">
        <v>183</v>
      </c>
      <c r="E24" s="306">
        <f t="shared" si="2"/>
        <v>108951</v>
      </c>
      <c r="F24" s="306">
        <f t="shared" si="2"/>
        <v>107821</v>
      </c>
      <c r="G24" s="306">
        <f t="shared" ref="G24:N24" si="5">G12</f>
        <v>87334</v>
      </c>
      <c r="H24" s="306">
        <f t="shared" si="5"/>
        <v>11751</v>
      </c>
      <c r="I24" s="306">
        <f t="shared" si="5"/>
        <v>7148</v>
      </c>
      <c r="J24" s="306"/>
      <c r="K24" s="306"/>
      <c r="L24" s="306"/>
      <c r="M24" s="306"/>
      <c r="N24" s="306">
        <f t="shared" si="5"/>
        <v>1588</v>
      </c>
      <c r="O24" s="306"/>
      <c r="P24" s="306"/>
      <c r="Q24" s="306"/>
      <c r="R24" s="237"/>
    </row>
    <row r="25" spans="1:18" ht="18" thickBot="1" x14ac:dyDescent="0.35">
      <c r="A25" s="688"/>
      <c r="B25" s="689"/>
      <c r="C25" s="690"/>
      <c r="D25" s="238" t="s">
        <v>281</v>
      </c>
      <c r="E25" s="510">
        <f>(E24/E23)</f>
        <v>0.94007558500724786</v>
      </c>
      <c r="F25" s="510">
        <f t="shared" ref="F25:I25" si="6">(F24/F23)</f>
        <v>0.93032546420929108</v>
      </c>
      <c r="G25" s="510">
        <f t="shared" si="6"/>
        <v>0.97622427650037447</v>
      </c>
      <c r="H25" s="510">
        <f t="shared" si="6"/>
        <v>0.96501601379650159</v>
      </c>
      <c r="I25" s="510">
        <f t="shared" si="6"/>
        <v>0.614247658331185</v>
      </c>
      <c r="J25" s="510"/>
      <c r="K25" s="309"/>
      <c r="L25" s="309"/>
      <c r="M25" s="309"/>
      <c r="N25" s="309">
        <f t="shared" ref="N25" si="7">(N24/N23)</f>
        <v>0.60587561999236927</v>
      </c>
      <c r="O25" s="298"/>
      <c r="P25" s="231"/>
      <c r="Q25" s="231"/>
      <c r="R25" s="310"/>
    </row>
  </sheetData>
  <sheetProtection selectLockedCells="1" selectUnlockedCells="1"/>
  <mergeCells count="28">
    <mergeCell ref="A22:C25"/>
    <mergeCell ref="Q6:R6"/>
    <mergeCell ref="N7:N8"/>
    <mergeCell ref="R7:R8"/>
    <mergeCell ref="A14:C17"/>
    <mergeCell ref="A18:C21"/>
    <mergeCell ref="C10:C13"/>
    <mergeCell ref="B10:B13"/>
    <mergeCell ref="A10:A13"/>
    <mergeCell ref="G7:G8"/>
    <mergeCell ref="A9:C9"/>
    <mergeCell ref="A6:D8"/>
    <mergeCell ref="B1:C1"/>
    <mergeCell ref="B4:P4"/>
    <mergeCell ref="E6:E8"/>
    <mergeCell ref="F6:F8"/>
    <mergeCell ref="G6:L6"/>
    <mergeCell ref="P7:P8"/>
    <mergeCell ref="B3:R3"/>
    <mergeCell ref="M6:P6"/>
    <mergeCell ref="Q7:Q8"/>
    <mergeCell ref="I7:I8"/>
    <mergeCell ref="J7:J8"/>
    <mergeCell ref="K7:K8"/>
    <mergeCell ref="H7:H8"/>
    <mergeCell ref="L7:L8"/>
    <mergeCell ref="M7:M8"/>
    <mergeCell ref="O7:O8"/>
  </mergeCells>
  <phoneticPr fontId="21" type="noConversion"/>
  <printOptions horizontalCentered="1"/>
  <pageMargins left="0.23622047244094491" right="0.23622047244094491" top="0.62992125984251968" bottom="0.43307086614173229" header="0.31496062992125984" footer="0.31496062992125984"/>
  <pageSetup paperSize="9" scale="46" orientation="landscape" useFirstPageNumber="1" r:id="rId1"/>
  <headerFooter alignWithMargins="0">
    <oddHeader xml:space="preserve">&amp;L6 melléklet a   önkormányzati rendelethez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R64"/>
  <sheetViews>
    <sheetView zoomScale="75" zoomScaleNormal="75" workbookViewId="0">
      <selection activeCell="E15" sqref="E15"/>
    </sheetView>
  </sheetViews>
  <sheetFormatPr defaultColWidth="15.85546875" defaultRowHeight="28.5" customHeight="1" x14ac:dyDescent="0.3"/>
  <cols>
    <col min="1" max="1" width="15.85546875" style="214" customWidth="1"/>
    <col min="2" max="2" width="15.85546875" style="215" customWidth="1"/>
    <col min="3" max="3" width="23.5703125" style="214" customWidth="1"/>
    <col min="4" max="4" width="13.28515625" style="216" customWidth="1"/>
    <col min="5" max="5" width="14" style="216" customWidth="1"/>
    <col min="6" max="6" width="13.7109375" style="214" customWidth="1"/>
    <col min="7" max="14" width="15.85546875" style="214" customWidth="1"/>
    <col min="15" max="15" width="15.85546875" style="217" customWidth="1"/>
    <col min="16" max="16384" width="15.85546875" style="214"/>
  </cols>
  <sheetData>
    <row r="2" spans="1:18" ht="28.5" customHeight="1" x14ac:dyDescent="0.3">
      <c r="B2" s="681" t="s">
        <v>536</v>
      </c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</row>
    <row r="3" spans="1:18" ht="28.5" customHeight="1" x14ac:dyDescent="0.3"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218"/>
    </row>
    <row r="4" spans="1:18" ht="28.5" customHeight="1" thickBot="1" x14ac:dyDescent="0.35">
      <c r="N4" s="216"/>
      <c r="O4" s="219"/>
      <c r="P4" s="219"/>
      <c r="Q4" s="219"/>
      <c r="R4" s="219" t="s">
        <v>158</v>
      </c>
    </row>
    <row r="5" spans="1:18" ht="28.5" customHeight="1" x14ac:dyDescent="0.3">
      <c r="A5" s="706" t="s">
        <v>96</v>
      </c>
      <c r="B5" s="676"/>
      <c r="C5" s="676"/>
      <c r="D5" s="676"/>
      <c r="E5" s="674" t="s">
        <v>159</v>
      </c>
      <c r="F5" s="676" t="s">
        <v>160</v>
      </c>
      <c r="G5" s="678" t="s">
        <v>161</v>
      </c>
      <c r="H5" s="678"/>
      <c r="I5" s="678"/>
      <c r="J5" s="678"/>
      <c r="K5" s="678"/>
      <c r="L5" s="678"/>
      <c r="M5" s="678" t="s">
        <v>162</v>
      </c>
      <c r="N5" s="678"/>
      <c r="O5" s="678"/>
      <c r="P5" s="678"/>
      <c r="Q5" s="678" t="s">
        <v>149</v>
      </c>
      <c r="R5" s="691"/>
    </row>
    <row r="6" spans="1:18" ht="28.5" customHeight="1" x14ac:dyDescent="0.3">
      <c r="A6" s="707"/>
      <c r="B6" s="677"/>
      <c r="C6" s="677"/>
      <c r="D6" s="677"/>
      <c r="E6" s="675"/>
      <c r="F6" s="677"/>
      <c r="G6" s="680" t="s">
        <v>163</v>
      </c>
      <c r="H6" s="680" t="s">
        <v>168</v>
      </c>
      <c r="I6" s="680" t="s">
        <v>165</v>
      </c>
      <c r="J6" s="680" t="s">
        <v>32</v>
      </c>
      <c r="K6" s="680" t="s">
        <v>31</v>
      </c>
      <c r="L6" s="680" t="s">
        <v>99</v>
      </c>
      <c r="M6" s="677" t="s">
        <v>152</v>
      </c>
      <c r="N6" s="677" t="s">
        <v>151</v>
      </c>
      <c r="O6" s="680" t="s">
        <v>56</v>
      </c>
      <c r="P6" s="679" t="s">
        <v>132</v>
      </c>
      <c r="Q6" s="679" t="s">
        <v>166</v>
      </c>
      <c r="R6" s="692" t="s">
        <v>133</v>
      </c>
    </row>
    <row r="7" spans="1:18" ht="28.5" customHeight="1" thickBot="1" x14ac:dyDescent="0.35">
      <c r="A7" s="710"/>
      <c r="B7" s="711"/>
      <c r="C7" s="711"/>
      <c r="D7" s="711"/>
      <c r="E7" s="712"/>
      <c r="F7" s="711"/>
      <c r="G7" s="713"/>
      <c r="H7" s="713"/>
      <c r="I7" s="713"/>
      <c r="J7" s="713"/>
      <c r="K7" s="713"/>
      <c r="L7" s="713"/>
      <c r="M7" s="711"/>
      <c r="N7" s="711"/>
      <c r="O7" s="713"/>
      <c r="P7" s="714"/>
      <c r="Q7" s="714"/>
      <c r="R7" s="715"/>
    </row>
    <row r="8" spans="1:18" ht="28.5" customHeight="1" x14ac:dyDescent="0.3">
      <c r="A8" s="717" t="s">
        <v>167</v>
      </c>
      <c r="B8" s="716"/>
      <c r="C8" s="720"/>
      <c r="D8" s="291" t="s">
        <v>97</v>
      </c>
      <c r="E8" s="292">
        <v>254629</v>
      </c>
      <c r="F8" s="292">
        <f t="shared" ref="F8:F9" si="0">SUM(G8:R8)</f>
        <v>254629</v>
      </c>
      <c r="G8" s="339">
        <v>182030</v>
      </c>
      <c r="H8" s="339">
        <v>26842</v>
      </c>
      <c r="I8" s="339">
        <v>45057</v>
      </c>
      <c r="J8" s="339"/>
      <c r="K8" s="339"/>
      <c r="L8" s="339"/>
      <c r="M8" s="339"/>
      <c r="N8" s="339">
        <v>700</v>
      </c>
      <c r="O8" s="293"/>
      <c r="P8" s="293"/>
      <c r="Q8" s="293"/>
      <c r="R8" s="295"/>
    </row>
    <row r="9" spans="1:18" ht="28.5" customHeight="1" x14ac:dyDescent="0.3">
      <c r="A9" s="718"/>
      <c r="B9" s="696"/>
      <c r="C9" s="721"/>
      <c r="D9" s="275" t="s">
        <v>202</v>
      </c>
      <c r="E9" s="222">
        <v>271622</v>
      </c>
      <c r="F9" s="222">
        <f t="shared" si="0"/>
        <v>271622</v>
      </c>
      <c r="G9" s="340">
        <v>197577</v>
      </c>
      <c r="H9" s="338">
        <v>26842</v>
      </c>
      <c r="I9" s="338">
        <v>46503</v>
      </c>
      <c r="J9" s="338"/>
      <c r="K9" s="338"/>
      <c r="L9" s="338"/>
      <c r="M9" s="338"/>
      <c r="N9" s="338">
        <v>700</v>
      </c>
      <c r="O9" s="223"/>
      <c r="P9" s="223"/>
      <c r="Q9" s="223"/>
      <c r="R9" s="225"/>
    </row>
    <row r="10" spans="1:18" ht="28.5" customHeight="1" x14ac:dyDescent="0.3">
      <c r="A10" s="718"/>
      <c r="B10" s="696"/>
      <c r="C10" s="722"/>
      <c r="D10" s="275" t="s">
        <v>183</v>
      </c>
      <c r="E10" s="222">
        <v>266492</v>
      </c>
      <c r="F10" s="222">
        <f>SUM(G10:R10)</f>
        <v>264372</v>
      </c>
      <c r="G10" s="223">
        <v>196484</v>
      </c>
      <c r="H10" s="223">
        <v>24318</v>
      </c>
      <c r="I10" s="223">
        <v>43158</v>
      </c>
      <c r="J10" s="223"/>
      <c r="K10" s="223"/>
      <c r="L10" s="224"/>
      <c r="M10" s="223"/>
      <c r="N10" s="223">
        <v>412</v>
      </c>
      <c r="O10" s="223"/>
      <c r="P10" s="223"/>
      <c r="Q10" s="223"/>
      <c r="R10" s="226"/>
    </row>
    <row r="11" spans="1:18" ht="28.5" customHeight="1" thickBot="1" x14ac:dyDescent="0.35">
      <c r="A11" s="719"/>
      <c r="B11" s="697"/>
      <c r="C11" s="723"/>
      <c r="D11" s="232" t="s">
        <v>281</v>
      </c>
      <c r="E11" s="410">
        <f>E10/E9</f>
        <v>0.98111345914543002</v>
      </c>
      <c r="F11" s="296">
        <f>(F10/F9)</f>
        <v>0.97330849489363891</v>
      </c>
      <c r="G11" s="296">
        <f t="shared" ref="G11:N11" si="1">(G10/G9)</f>
        <v>0.99446797957252109</v>
      </c>
      <c r="H11" s="296">
        <f t="shared" si="1"/>
        <v>0.90596825869905373</v>
      </c>
      <c r="I11" s="296">
        <f t="shared" si="1"/>
        <v>0.9280691568285917</v>
      </c>
      <c r="J11" s="296"/>
      <c r="K11" s="296"/>
      <c r="L11" s="296"/>
      <c r="M11" s="296"/>
      <c r="N11" s="296">
        <f t="shared" si="1"/>
        <v>0.58857142857142852</v>
      </c>
      <c r="O11" s="289"/>
      <c r="P11" s="289"/>
      <c r="Q11" s="289"/>
      <c r="R11" s="297"/>
    </row>
    <row r="12" spans="1:18" ht="28.5" customHeight="1" x14ac:dyDescent="0.3">
      <c r="A12" s="683" t="s">
        <v>150</v>
      </c>
      <c r="B12" s="708"/>
      <c r="C12" s="709"/>
      <c r="D12" s="271" t="s">
        <v>97</v>
      </c>
      <c r="E12" s="299">
        <f t="shared" ref="E12:F14" si="2">E8</f>
        <v>254629</v>
      </c>
      <c r="F12" s="299">
        <f t="shared" si="2"/>
        <v>254629</v>
      </c>
      <c r="G12" s="299">
        <f t="shared" ref="G12:N12" si="3">G8</f>
        <v>182030</v>
      </c>
      <c r="H12" s="299">
        <f t="shared" si="3"/>
        <v>26842</v>
      </c>
      <c r="I12" s="299">
        <f t="shared" si="3"/>
        <v>45057</v>
      </c>
      <c r="J12" s="299"/>
      <c r="K12" s="299"/>
      <c r="L12" s="299"/>
      <c r="M12" s="299"/>
      <c r="N12" s="299">
        <f t="shared" si="3"/>
        <v>700</v>
      </c>
      <c r="O12" s="299"/>
      <c r="P12" s="299"/>
      <c r="Q12" s="299"/>
      <c r="R12" s="300"/>
    </row>
    <row r="13" spans="1:18" ht="28.5" customHeight="1" x14ac:dyDescent="0.3">
      <c r="A13" s="686"/>
      <c r="B13" s="625"/>
      <c r="C13" s="687"/>
      <c r="D13" s="275" t="s">
        <v>202</v>
      </c>
      <c r="E13" s="228">
        <f t="shared" si="2"/>
        <v>271622</v>
      </c>
      <c r="F13" s="299">
        <f t="shared" si="2"/>
        <v>271622</v>
      </c>
      <c r="G13" s="299">
        <f t="shared" ref="G13:N13" si="4">G9</f>
        <v>197577</v>
      </c>
      <c r="H13" s="299">
        <f t="shared" si="4"/>
        <v>26842</v>
      </c>
      <c r="I13" s="299">
        <f t="shared" si="4"/>
        <v>46503</v>
      </c>
      <c r="J13" s="299"/>
      <c r="K13" s="299"/>
      <c r="L13" s="299"/>
      <c r="M13" s="299"/>
      <c r="N13" s="299">
        <f t="shared" si="4"/>
        <v>700</v>
      </c>
      <c r="O13" s="228"/>
      <c r="P13" s="228"/>
      <c r="Q13" s="228"/>
      <c r="R13" s="229"/>
    </row>
    <row r="14" spans="1:18" ht="28.5" customHeight="1" x14ac:dyDescent="0.3">
      <c r="A14" s="686"/>
      <c r="B14" s="625"/>
      <c r="C14" s="687"/>
      <c r="D14" s="275" t="s">
        <v>183</v>
      </c>
      <c r="E14" s="228">
        <f t="shared" si="2"/>
        <v>266492</v>
      </c>
      <c r="F14" s="299">
        <f t="shared" si="2"/>
        <v>264372</v>
      </c>
      <c r="G14" s="299">
        <f t="shared" ref="G14:N14" si="5">G10</f>
        <v>196484</v>
      </c>
      <c r="H14" s="299">
        <f t="shared" si="5"/>
        <v>24318</v>
      </c>
      <c r="I14" s="299">
        <f t="shared" si="5"/>
        <v>43158</v>
      </c>
      <c r="J14" s="299"/>
      <c r="K14" s="299"/>
      <c r="L14" s="299"/>
      <c r="M14" s="299"/>
      <c r="N14" s="299">
        <f t="shared" si="5"/>
        <v>412</v>
      </c>
      <c r="O14" s="228"/>
      <c r="P14" s="228"/>
      <c r="Q14" s="228"/>
      <c r="R14" s="229"/>
    </row>
    <row r="15" spans="1:18" ht="28.5" customHeight="1" thickBot="1" x14ac:dyDescent="0.35">
      <c r="A15" s="688"/>
      <c r="B15" s="689"/>
      <c r="C15" s="690"/>
      <c r="D15" s="232" t="s">
        <v>281</v>
      </c>
      <c r="E15" s="286">
        <f>(E14/E13)</f>
        <v>0.98111345914543002</v>
      </c>
      <c r="F15" s="286">
        <f t="shared" ref="F15:N15" si="6">(F14/F13)</f>
        <v>0.97330849489363891</v>
      </c>
      <c r="G15" s="286">
        <f t="shared" si="6"/>
        <v>0.99446797957252109</v>
      </c>
      <c r="H15" s="286">
        <f t="shared" si="6"/>
        <v>0.90596825869905373</v>
      </c>
      <c r="I15" s="286">
        <f t="shared" si="6"/>
        <v>0.9280691568285917</v>
      </c>
      <c r="J15" s="286"/>
      <c r="K15" s="286"/>
      <c r="L15" s="286"/>
      <c r="M15" s="286"/>
      <c r="N15" s="286">
        <f t="shared" si="6"/>
        <v>0.58857142857142852</v>
      </c>
      <c r="O15" s="287"/>
      <c r="P15" s="287"/>
      <c r="Q15" s="287"/>
      <c r="R15" s="288"/>
    </row>
    <row r="16" spans="1:18" ht="28.5" customHeight="1" x14ac:dyDescent="0.3">
      <c r="G16" s="215"/>
      <c r="H16" s="215"/>
      <c r="I16" s="215"/>
      <c r="J16" s="215"/>
      <c r="K16" s="215"/>
      <c r="L16" s="215"/>
      <c r="M16" s="215"/>
      <c r="N16" s="215"/>
      <c r="O16" s="235"/>
      <c r="P16" s="215"/>
      <c r="Q16" s="215"/>
    </row>
    <row r="17" spans="7:17" ht="28.5" customHeight="1" x14ac:dyDescent="0.3">
      <c r="G17" s="215"/>
      <c r="H17" s="215"/>
      <c r="I17" s="215"/>
      <c r="J17" s="215"/>
      <c r="K17" s="215"/>
      <c r="L17" s="215"/>
      <c r="M17" s="215"/>
      <c r="N17" s="215"/>
      <c r="O17" s="235"/>
      <c r="P17" s="215"/>
      <c r="Q17" s="215"/>
    </row>
    <row r="18" spans="7:17" ht="28.5" customHeight="1" x14ac:dyDescent="0.3">
      <c r="G18" s="215"/>
      <c r="H18" s="215"/>
      <c r="I18" s="215"/>
      <c r="J18" s="215"/>
      <c r="K18" s="215"/>
      <c r="L18" s="215"/>
      <c r="M18" s="215"/>
      <c r="N18" s="215"/>
      <c r="O18" s="235"/>
      <c r="P18" s="215"/>
      <c r="Q18" s="215"/>
    </row>
    <row r="19" spans="7:17" ht="28.5" customHeight="1" x14ac:dyDescent="0.3">
      <c r="G19" s="215"/>
      <c r="H19" s="215"/>
      <c r="I19" s="215"/>
      <c r="J19" s="215"/>
      <c r="K19" s="215"/>
      <c r="L19" s="215"/>
      <c r="M19" s="215"/>
      <c r="N19" s="215"/>
      <c r="O19" s="235"/>
      <c r="P19" s="215"/>
      <c r="Q19" s="215"/>
    </row>
    <row r="20" spans="7:17" ht="28.5" customHeight="1" x14ac:dyDescent="0.3">
      <c r="G20" s="215"/>
      <c r="H20" s="215"/>
      <c r="I20" s="215"/>
      <c r="J20" s="215"/>
      <c r="K20" s="215"/>
      <c r="L20" s="215"/>
      <c r="M20" s="215"/>
      <c r="N20" s="215"/>
      <c r="O20" s="235"/>
      <c r="P20" s="215"/>
      <c r="Q20" s="215"/>
    </row>
    <row r="21" spans="7:17" ht="28.5" customHeight="1" x14ac:dyDescent="0.3">
      <c r="G21" s="215"/>
      <c r="H21" s="215"/>
      <c r="I21" s="215"/>
      <c r="J21" s="215"/>
      <c r="K21" s="215"/>
      <c r="L21" s="215"/>
      <c r="M21" s="215"/>
      <c r="N21" s="215"/>
      <c r="O21" s="235"/>
      <c r="P21" s="215"/>
      <c r="Q21" s="215"/>
    </row>
    <row r="22" spans="7:17" ht="28.5" customHeight="1" x14ac:dyDescent="0.3">
      <c r="G22" s="215"/>
      <c r="H22" s="215"/>
      <c r="I22" s="215"/>
      <c r="J22" s="215"/>
      <c r="K22" s="215"/>
      <c r="L22" s="215"/>
      <c r="M22" s="215"/>
      <c r="N22" s="215"/>
      <c r="O22" s="235"/>
      <c r="P22" s="215"/>
      <c r="Q22" s="215"/>
    </row>
    <row r="23" spans="7:17" ht="28.5" customHeight="1" x14ac:dyDescent="0.3">
      <c r="G23" s="215"/>
      <c r="H23" s="215"/>
      <c r="I23" s="215"/>
      <c r="J23" s="215"/>
      <c r="K23" s="215"/>
      <c r="L23" s="215"/>
      <c r="M23" s="215"/>
      <c r="N23" s="215"/>
      <c r="O23" s="235"/>
      <c r="P23" s="215"/>
      <c r="Q23" s="215"/>
    </row>
    <row r="24" spans="7:17" ht="28.5" customHeight="1" x14ac:dyDescent="0.3">
      <c r="G24" s="215"/>
      <c r="H24" s="215"/>
      <c r="I24" s="215"/>
      <c r="J24" s="215"/>
      <c r="K24" s="215"/>
      <c r="L24" s="215"/>
      <c r="M24" s="215"/>
      <c r="N24" s="215"/>
      <c r="O24" s="235"/>
      <c r="P24" s="215"/>
      <c r="Q24" s="215"/>
    </row>
    <row r="25" spans="7:17" ht="28.5" customHeight="1" x14ac:dyDescent="0.3">
      <c r="G25" s="215"/>
      <c r="H25" s="215"/>
      <c r="I25" s="215"/>
      <c r="J25" s="215"/>
      <c r="K25" s="215"/>
      <c r="L25" s="215"/>
      <c r="M25" s="215"/>
      <c r="N25" s="215"/>
      <c r="O25" s="235"/>
      <c r="P25" s="215"/>
      <c r="Q25" s="215"/>
    </row>
    <row r="26" spans="7:17" ht="28.5" customHeight="1" x14ac:dyDescent="0.3">
      <c r="G26" s="215"/>
      <c r="H26" s="215"/>
      <c r="I26" s="215"/>
      <c r="J26" s="215"/>
      <c r="K26" s="215"/>
      <c r="L26" s="215"/>
      <c r="M26" s="215"/>
      <c r="N26" s="215"/>
      <c r="O26" s="235"/>
      <c r="P26" s="215"/>
      <c r="Q26" s="215"/>
    </row>
    <row r="27" spans="7:17" ht="28.5" customHeight="1" x14ac:dyDescent="0.3">
      <c r="G27" s="215"/>
      <c r="H27" s="215"/>
      <c r="I27" s="215"/>
      <c r="J27" s="215"/>
      <c r="K27" s="215"/>
      <c r="L27" s="215"/>
      <c r="M27" s="215"/>
      <c r="N27" s="215"/>
      <c r="O27" s="235"/>
      <c r="P27" s="215"/>
      <c r="Q27" s="215"/>
    </row>
    <row r="28" spans="7:17" ht="28.5" customHeight="1" x14ac:dyDescent="0.3">
      <c r="G28" s="215"/>
      <c r="H28" s="215"/>
      <c r="I28" s="215"/>
      <c r="J28" s="215"/>
      <c r="K28" s="215"/>
      <c r="L28" s="215"/>
      <c r="M28" s="215"/>
      <c r="N28" s="215"/>
      <c r="O28" s="235"/>
      <c r="P28" s="215"/>
      <c r="Q28" s="215"/>
    </row>
    <row r="29" spans="7:17" ht="28.5" customHeight="1" x14ac:dyDescent="0.3">
      <c r="G29" s="215"/>
      <c r="H29" s="215"/>
      <c r="I29" s="215"/>
      <c r="J29" s="215"/>
      <c r="K29" s="215"/>
      <c r="L29" s="215"/>
      <c r="M29" s="215"/>
      <c r="N29" s="215"/>
      <c r="O29" s="235"/>
      <c r="P29" s="215"/>
      <c r="Q29" s="215"/>
    </row>
    <row r="30" spans="7:17" ht="28.5" customHeight="1" x14ac:dyDescent="0.3">
      <c r="G30" s="215"/>
      <c r="H30" s="215"/>
      <c r="I30" s="215"/>
      <c r="J30" s="215"/>
      <c r="K30" s="215"/>
      <c r="L30" s="215"/>
      <c r="M30" s="215"/>
      <c r="N30" s="215"/>
      <c r="O30" s="235"/>
      <c r="P30" s="215"/>
      <c r="Q30" s="215"/>
    </row>
    <row r="31" spans="7:17" ht="28.5" customHeight="1" x14ac:dyDescent="0.3">
      <c r="G31" s="215"/>
      <c r="H31" s="215"/>
      <c r="I31" s="215"/>
      <c r="J31" s="215"/>
      <c r="K31" s="215"/>
      <c r="L31" s="215"/>
      <c r="M31" s="215"/>
      <c r="N31" s="215"/>
      <c r="O31" s="235"/>
      <c r="P31" s="215"/>
      <c r="Q31" s="215"/>
    </row>
    <row r="32" spans="7:17" ht="28.5" customHeight="1" x14ac:dyDescent="0.3">
      <c r="G32" s="215"/>
      <c r="H32" s="215"/>
      <c r="I32" s="215"/>
      <c r="J32" s="215"/>
      <c r="K32" s="215"/>
      <c r="L32" s="215"/>
      <c r="M32" s="215"/>
      <c r="N32" s="215"/>
      <c r="O32" s="235"/>
      <c r="P32" s="215"/>
      <c r="Q32" s="215"/>
    </row>
    <row r="33" spans="7:17" ht="28.5" customHeight="1" x14ac:dyDescent="0.3">
      <c r="G33" s="215"/>
      <c r="H33" s="215"/>
      <c r="I33" s="215"/>
      <c r="J33" s="215"/>
      <c r="K33" s="215"/>
      <c r="L33" s="215"/>
      <c r="M33" s="215"/>
      <c r="N33" s="215"/>
      <c r="O33" s="235"/>
      <c r="P33" s="215"/>
      <c r="Q33" s="215"/>
    </row>
    <row r="34" spans="7:17" ht="28.5" customHeight="1" x14ac:dyDescent="0.3">
      <c r="G34" s="215"/>
      <c r="H34" s="215"/>
      <c r="I34" s="215"/>
      <c r="J34" s="215"/>
      <c r="K34" s="215"/>
      <c r="L34" s="215"/>
      <c r="M34" s="215"/>
      <c r="N34" s="215"/>
      <c r="O34" s="235"/>
      <c r="P34" s="215"/>
      <c r="Q34" s="215"/>
    </row>
    <row r="35" spans="7:17" ht="28.5" customHeight="1" x14ac:dyDescent="0.3">
      <c r="G35" s="215"/>
      <c r="H35" s="215"/>
      <c r="I35" s="215"/>
      <c r="J35" s="215"/>
      <c r="K35" s="215"/>
      <c r="L35" s="215"/>
      <c r="M35" s="215"/>
      <c r="N35" s="215"/>
      <c r="O35" s="235"/>
      <c r="P35" s="215"/>
      <c r="Q35" s="215"/>
    </row>
    <row r="36" spans="7:17" ht="28.5" customHeight="1" x14ac:dyDescent="0.3">
      <c r="G36" s="215"/>
      <c r="H36" s="215"/>
      <c r="I36" s="215"/>
      <c r="J36" s="215"/>
      <c r="K36" s="215"/>
      <c r="L36" s="215"/>
      <c r="M36" s="215"/>
      <c r="N36" s="215"/>
      <c r="O36" s="235"/>
      <c r="P36" s="215"/>
      <c r="Q36" s="215"/>
    </row>
    <row r="37" spans="7:17" ht="28.5" customHeight="1" x14ac:dyDescent="0.3">
      <c r="G37" s="215"/>
      <c r="H37" s="215"/>
      <c r="I37" s="215"/>
      <c r="J37" s="215"/>
      <c r="K37" s="215"/>
      <c r="L37" s="215"/>
      <c r="M37" s="215"/>
      <c r="N37" s="215"/>
      <c r="O37" s="235"/>
      <c r="P37" s="215"/>
      <c r="Q37" s="215"/>
    </row>
    <row r="38" spans="7:17" ht="28.5" customHeight="1" x14ac:dyDescent="0.3">
      <c r="G38" s="215"/>
      <c r="H38" s="215"/>
      <c r="I38" s="215"/>
      <c r="J38" s="215"/>
      <c r="K38" s="215"/>
      <c r="L38" s="215"/>
      <c r="M38" s="215"/>
      <c r="N38" s="215"/>
      <c r="O38" s="235"/>
      <c r="P38" s="215"/>
      <c r="Q38" s="215"/>
    </row>
    <row r="39" spans="7:17" ht="28.5" customHeight="1" x14ac:dyDescent="0.3">
      <c r="G39" s="215"/>
      <c r="H39" s="215"/>
      <c r="I39" s="215"/>
      <c r="J39" s="215"/>
      <c r="K39" s="215"/>
      <c r="L39" s="215"/>
      <c r="M39" s="215"/>
      <c r="N39" s="215"/>
      <c r="O39" s="235"/>
      <c r="P39" s="215"/>
      <c r="Q39" s="215"/>
    </row>
    <row r="40" spans="7:17" ht="28.5" customHeight="1" x14ac:dyDescent="0.3">
      <c r="G40" s="215"/>
      <c r="H40" s="215"/>
      <c r="I40" s="215"/>
      <c r="J40" s="215"/>
      <c r="K40" s="215"/>
      <c r="L40" s="215"/>
      <c r="M40" s="215"/>
      <c r="N40" s="215"/>
      <c r="O40" s="235"/>
      <c r="P40" s="215"/>
      <c r="Q40" s="215"/>
    </row>
    <row r="41" spans="7:17" ht="28.5" customHeight="1" x14ac:dyDescent="0.3">
      <c r="G41" s="215"/>
      <c r="H41" s="215"/>
      <c r="I41" s="215"/>
      <c r="J41" s="215"/>
      <c r="K41" s="215"/>
      <c r="L41" s="215"/>
      <c r="M41" s="215"/>
      <c r="N41" s="215"/>
      <c r="O41" s="235"/>
      <c r="P41" s="215"/>
      <c r="Q41" s="215"/>
    </row>
    <row r="42" spans="7:17" ht="28.5" customHeight="1" x14ac:dyDescent="0.3">
      <c r="G42" s="215"/>
      <c r="H42" s="215"/>
      <c r="I42" s="215"/>
      <c r="J42" s="215"/>
      <c r="K42" s="215"/>
      <c r="L42" s="215"/>
      <c r="M42" s="215"/>
      <c r="N42" s="215"/>
      <c r="O42" s="235"/>
      <c r="P42" s="215"/>
      <c r="Q42" s="215"/>
    </row>
    <row r="43" spans="7:17" ht="28.5" customHeight="1" x14ac:dyDescent="0.3">
      <c r="G43" s="215"/>
      <c r="H43" s="215"/>
      <c r="I43" s="215"/>
      <c r="J43" s="215"/>
      <c r="K43" s="215"/>
      <c r="L43" s="215"/>
      <c r="M43" s="215"/>
      <c r="N43" s="215"/>
      <c r="O43" s="235"/>
      <c r="P43" s="215"/>
      <c r="Q43" s="215"/>
    </row>
    <row r="44" spans="7:17" ht="28.5" customHeight="1" x14ac:dyDescent="0.3">
      <c r="G44" s="215"/>
      <c r="H44" s="215"/>
      <c r="I44" s="215"/>
      <c r="J44" s="215"/>
      <c r="K44" s="215"/>
      <c r="L44" s="215"/>
      <c r="M44" s="215"/>
      <c r="N44" s="215"/>
      <c r="O44" s="235"/>
      <c r="P44" s="215"/>
      <c r="Q44" s="215"/>
    </row>
    <row r="45" spans="7:17" ht="28.5" customHeight="1" x14ac:dyDescent="0.3">
      <c r="G45" s="215"/>
      <c r="H45" s="215"/>
      <c r="I45" s="215"/>
      <c r="J45" s="215"/>
      <c r="K45" s="215"/>
      <c r="L45" s="215"/>
      <c r="M45" s="215"/>
      <c r="N45" s="215"/>
      <c r="O45" s="235"/>
      <c r="P45" s="215"/>
      <c r="Q45" s="215"/>
    </row>
    <row r="46" spans="7:17" ht="28.5" customHeight="1" x14ac:dyDescent="0.3">
      <c r="G46" s="215"/>
      <c r="H46" s="215"/>
      <c r="I46" s="215"/>
      <c r="J46" s="215"/>
      <c r="K46" s="215"/>
      <c r="L46" s="215"/>
      <c r="M46" s="215"/>
      <c r="N46" s="215"/>
      <c r="O46" s="235"/>
      <c r="P46" s="215"/>
      <c r="Q46" s="215"/>
    </row>
    <row r="47" spans="7:17" ht="28.5" customHeight="1" x14ac:dyDescent="0.3">
      <c r="G47" s="215"/>
      <c r="H47" s="215"/>
      <c r="I47" s="215"/>
      <c r="J47" s="215"/>
      <c r="K47" s="215"/>
      <c r="L47" s="215"/>
      <c r="M47" s="215"/>
      <c r="N47" s="215"/>
      <c r="O47" s="235"/>
      <c r="P47" s="215"/>
      <c r="Q47" s="215"/>
    </row>
    <row r="48" spans="7:17" ht="28.5" customHeight="1" x14ac:dyDescent="0.3">
      <c r="G48" s="215"/>
      <c r="H48" s="215"/>
      <c r="I48" s="215"/>
      <c r="J48" s="215"/>
      <c r="K48" s="215"/>
      <c r="L48" s="215"/>
      <c r="M48" s="215"/>
      <c r="N48" s="215"/>
      <c r="O48" s="235"/>
      <c r="P48" s="215"/>
      <c r="Q48" s="215"/>
    </row>
    <row r="49" spans="7:17" ht="28.5" customHeight="1" x14ac:dyDescent="0.3">
      <c r="G49" s="215"/>
      <c r="H49" s="215"/>
      <c r="I49" s="215"/>
      <c r="J49" s="215"/>
      <c r="K49" s="215"/>
      <c r="L49" s="215"/>
      <c r="M49" s="215"/>
      <c r="N49" s="215"/>
      <c r="O49" s="235"/>
      <c r="P49" s="215"/>
      <c r="Q49" s="215"/>
    </row>
    <row r="50" spans="7:17" ht="28.5" customHeight="1" x14ac:dyDescent="0.3">
      <c r="G50" s="215"/>
      <c r="H50" s="215"/>
      <c r="I50" s="215"/>
      <c r="J50" s="215"/>
      <c r="K50" s="215"/>
      <c r="L50" s="215"/>
      <c r="M50" s="215"/>
      <c r="N50" s="215"/>
      <c r="O50" s="235"/>
      <c r="P50" s="215"/>
      <c r="Q50" s="215"/>
    </row>
    <row r="51" spans="7:17" ht="28.5" customHeight="1" x14ac:dyDescent="0.3">
      <c r="G51" s="215"/>
      <c r="H51" s="215"/>
      <c r="I51" s="215"/>
      <c r="J51" s="215"/>
      <c r="K51" s="215"/>
      <c r="L51" s="215"/>
      <c r="M51" s="215"/>
      <c r="N51" s="215"/>
      <c r="O51" s="235"/>
      <c r="P51" s="215"/>
      <c r="Q51" s="215"/>
    </row>
    <row r="52" spans="7:17" ht="28.5" customHeight="1" x14ac:dyDescent="0.3">
      <c r="G52" s="215"/>
      <c r="H52" s="215"/>
      <c r="I52" s="215"/>
      <c r="J52" s="215"/>
      <c r="K52" s="215"/>
      <c r="L52" s="215"/>
      <c r="M52" s="215"/>
      <c r="N52" s="215"/>
      <c r="O52" s="235"/>
      <c r="P52" s="215"/>
      <c r="Q52" s="215"/>
    </row>
    <row r="53" spans="7:17" ht="28.5" customHeight="1" x14ac:dyDescent="0.3">
      <c r="G53" s="215"/>
      <c r="H53" s="215"/>
      <c r="I53" s="215"/>
      <c r="J53" s="215"/>
      <c r="K53" s="215"/>
      <c r="L53" s="215"/>
      <c r="M53" s="215"/>
      <c r="N53" s="215"/>
      <c r="O53" s="235"/>
      <c r="P53" s="215"/>
      <c r="Q53" s="215"/>
    </row>
    <row r="54" spans="7:17" ht="28.5" customHeight="1" x14ac:dyDescent="0.3">
      <c r="G54" s="215"/>
      <c r="H54" s="215"/>
      <c r="I54" s="215"/>
      <c r="J54" s="215"/>
      <c r="K54" s="215"/>
      <c r="L54" s="215"/>
      <c r="M54" s="215"/>
      <c r="N54" s="215"/>
      <c r="O54" s="235"/>
      <c r="P54" s="215"/>
      <c r="Q54" s="215"/>
    </row>
    <row r="55" spans="7:17" ht="28.5" customHeight="1" x14ac:dyDescent="0.3">
      <c r="G55" s="215"/>
      <c r="H55" s="215"/>
      <c r="I55" s="215"/>
      <c r="J55" s="215"/>
      <c r="K55" s="215"/>
      <c r="L55" s="215"/>
      <c r="M55" s="215"/>
      <c r="N55" s="215"/>
      <c r="O55" s="235"/>
      <c r="P55" s="215"/>
      <c r="Q55" s="215"/>
    </row>
    <row r="56" spans="7:17" ht="28.5" customHeight="1" x14ac:dyDescent="0.3">
      <c r="G56" s="215"/>
      <c r="H56" s="215"/>
      <c r="I56" s="215"/>
      <c r="J56" s="215"/>
      <c r="K56" s="215"/>
      <c r="L56" s="215"/>
      <c r="M56" s="215"/>
      <c r="N56" s="215"/>
      <c r="O56" s="235"/>
      <c r="P56" s="215"/>
      <c r="Q56" s="215"/>
    </row>
    <row r="57" spans="7:17" ht="28.5" customHeight="1" x14ac:dyDescent="0.3">
      <c r="G57" s="215"/>
      <c r="H57" s="215"/>
      <c r="I57" s="215"/>
      <c r="J57" s="215"/>
      <c r="K57" s="215"/>
      <c r="L57" s="215"/>
      <c r="M57" s="215"/>
      <c r="N57" s="215"/>
      <c r="O57" s="235"/>
      <c r="P57" s="215"/>
      <c r="Q57" s="215"/>
    </row>
    <row r="58" spans="7:17" ht="28.5" customHeight="1" x14ac:dyDescent="0.3">
      <c r="G58" s="215"/>
      <c r="H58" s="215"/>
      <c r="I58" s="215"/>
      <c r="J58" s="215"/>
      <c r="K58" s="215"/>
      <c r="L58" s="215"/>
      <c r="M58" s="215"/>
      <c r="N58" s="215"/>
      <c r="O58" s="235"/>
      <c r="P58" s="215"/>
      <c r="Q58" s="215"/>
    </row>
    <row r="59" spans="7:17" ht="28.5" customHeight="1" x14ac:dyDescent="0.3">
      <c r="G59" s="215"/>
      <c r="H59" s="215"/>
      <c r="I59" s="215"/>
      <c r="J59" s="215"/>
      <c r="K59" s="215"/>
      <c r="L59" s="215"/>
      <c r="M59" s="215"/>
      <c r="N59" s="215"/>
      <c r="O59" s="235"/>
      <c r="P59" s="215"/>
      <c r="Q59" s="215"/>
    </row>
    <row r="60" spans="7:17" ht="28.5" customHeight="1" x14ac:dyDescent="0.3">
      <c r="G60" s="215"/>
      <c r="H60" s="215"/>
      <c r="I60" s="215"/>
      <c r="J60" s="215"/>
      <c r="K60" s="215"/>
      <c r="L60" s="215"/>
      <c r="M60" s="215"/>
      <c r="N60" s="215"/>
      <c r="O60" s="235"/>
      <c r="P60" s="215"/>
      <c r="Q60" s="215"/>
    </row>
    <row r="61" spans="7:17" ht="28.5" customHeight="1" x14ac:dyDescent="0.3">
      <c r="G61" s="215"/>
      <c r="H61" s="215"/>
      <c r="I61" s="215"/>
      <c r="J61" s="215"/>
      <c r="K61" s="215"/>
      <c r="L61" s="215"/>
      <c r="M61" s="215"/>
      <c r="N61" s="215"/>
      <c r="O61" s="235"/>
      <c r="P61" s="215"/>
      <c r="Q61" s="215"/>
    </row>
    <row r="62" spans="7:17" ht="28.5" customHeight="1" x14ac:dyDescent="0.3">
      <c r="G62" s="215"/>
      <c r="H62" s="215"/>
      <c r="I62" s="215"/>
      <c r="J62" s="215"/>
      <c r="K62" s="215"/>
      <c r="L62" s="215"/>
      <c r="M62" s="215"/>
      <c r="N62" s="215"/>
      <c r="O62" s="235"/>
      <c r="P62" s="215"/>
      <c r="Q62" s="215"/>
    </row>
    <row r="63" spans="7:17" ht="28.5" customHeight="1" x14ac:dyDescent="0.3">
      <c r="G63" s="215"/>
      <c r="H63" s="215"/>
      <c r="I63" s="215"/>
      <c r="J63" s="215"/>
      <c r="K63" s="215"/>
      <c r="L63" s="215"/>
      <c r="M63" s="215"/>
      <c r="N63" s="215"/>
      <c r="O63" s="235"/>
      <c r="P63" s="215"/>
      <c r="Q63" s="215"/>
    </row>
    <row r="64" spans="7:17" ht="28.5" customHeight="1" x14ac:dyDescent="0.3">
      <c r="G64" s="215"/>
      <c r="H64" s="215"/>
      <c r="I64" s="215"/>
      <c r="J64" s="215"/>
      <c r="K64" s="215"/>
      <c r="L64" s="215"/>
      <c r="M64" s="215"/>
      <c r="N64" s="215"/>
      <c r="O64" s="235"/>
      <c r="P64" s="215"/>
      <c r="Q64" s="215"/>
    </row>
  </sheetData>
  <mergeCells count="24">
    <mergeCell ref="J6:J7"/>
    <mergeCell ref="Q5:R5"/>
    <mergeCell ref="G6:G7"/>
    <mergeCell ref="B8:B11"/>
    <mergeCell ref="A8:A11"/>
    <mergeCell ref="L6:L7"/>
    <mergeCell ref="C8:C11"/>
    <mergeCell ref="K6:K7"/>
    <mergeCell ref="A12:C15"/>
    <mergeCell ref="B2:R2"/>
    <mergeCell ref="B3:P3"/>
    <mergeCell ref="A5:D7"/>
    <mergeCell ref="E5:E7"/>
    <mergeCell ref="F5:F7"/>
    <mergeCell ref="G5:L5"/>
    <mergeCell ref="M5:P5"/>
    <mergeCell ref="I6:I7"/>
    <mergeCell ref="Q6:Q7"/>
    <mergeCell ref="R6:R7"/>
    <mergeCell ref="M6:M7"/>
    <mergeCell ref="N6:N7"/>
    <mergeCell ref="O6:O7"/>
    <mergeCell ref="P6:P7"/>
    <mergeCell ref="H6:H7"/>
  </mergeCells>
  <phoneticPr fontId="23" type="noConversion"/>
  <pageMargins left="0.39370078740157483" right="0.39370078740157483" top="0.19685039370078741" bottom="0.19685039370078741" header="0.51181102362204722" footer="0.51181102362204722"/>
  <pageSetup paperSize="9" scale="45" orientation="landscape" r:id="rId1"/>
  <headerFooter alignWithMargins="0">
    <oddHeader xml:space="preserve">&amp;L7. melléklet a    önkormányzati rendelethez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D45"/>
  <sheetViews>
    <sheetView zoomScaleNormal="100" zoomScaleSheetLayoutView="100" workbookViewId="0">
      <selection activeCell="C7" sqref="C7"/>
    </sheetView>
  </sheetViews>
  <sheetFormatPr defaultRowHeight="17.25" x14ac:dyDescent="0.3"/>
  <cols>
    <col min="1" max="1" width="97.42578125" style="162" customWidth="1"/>
    <col min="2" max="2" width="12.42578125" style="163" customWidth="1"/>
    <col min="3" max="3" width="14.28515625" style="163" customWidth="1"/>
    <col min="4" max="4" width="14" style="163" customWidth="1"/>
    <col min="5" max="5" width="9.7109375" style="161" customWidth="1"/>
    <col min="6" max="16384" width="9.140625" style="161"/>
  </cols>
  <sheetData>
    <row r="1" spans="1:4" ht="17.25" customHeight="1" x14ac:dyDescent="0.3">
      <c r="A1" s="724" t="s">
        <v>537</v>
      </c>
      <c r="B1" s="724"/>
      <c r="C1" s="724"/>
      <c r="D1" s="724"/>
    </row>
    <row r="2" spans="1:4" ht="18" thickBot="1" x14ac:dyDescent="0.35"/>
    <row r="3" spans="1:4" ht="18" thickBot="1" x14ac:dyDescent="0.35">
      <c r="A3" s="491" t="s">
        <v>96</v>
      </c>
      <c r="B3" s="492" t="s">
        <v>101</v>
      </c>
      <c r="C3" s="512" t="s">
        <v>202</v>
      </c>
      <c r="D3" s="513" t="s">
        <v>183</v>
      </c>
    </row>
    <row r="4" spans="1:4" x14ac:dyDescent="0.3">
      <c r="A4" s="412" t="s">
        <v>102</v>
      </c>
      <c r="B4" s="495"/>
      <c r="C4" s="514"/>
      <c r="D4" s="515"/>
    </row>
    <row r="5" spans="1:4" x14ac:dyDescent="0.3">
      <c r="A5" s="145" t="s">
        <v>520</v>
      </c>
      <c r="B5" s="493">
        <v>235260</v>
      </c>
      <c r="C5" s="516">
        <v>233853</v>
      </c>
      <c r="D5" s="389">
        <v>232676</v>
      </c>
    </row>
    <row r="6" spans="1:4" x14ac:dyDescent="0.3">
      <c r="A6" s="145" t="s">
        <v>538</v>
      </c>
      <c r="B6" s="493">
        <v>300000</v>
      </c>
      <c r="C6" s="516">
        <v>19626</v>
      </c>
      <c r="D6" s="389">
        <v>0</v>
      </c>
    </row>
    <row r="7" spans="1:4" x14ac:dyDescent="0.3">
      <c r="A7" s="145" t="s">
        <v>521</v>
      </c>
      <c r="B7" s="493">
        <v>32726</v>
      </c>
      <c r="C7" s="493">
        <v>592</v>
      </c>
      <c r="D7" s="389">
        <v>0</v>
      </c>
    </row>
    <row r="8" spans="1:4" x14ac:dyDescent="0.3">
      <c r="A8" s="145" t="s">
        <v>522</v>
      </c>
      <c r="B8" s="493">
        <v>111548</v>
      </c>
      <c r="C8" s="493">
        <v>22545</v>
      </c>
      <c r="D8" s="389">
        <v>0</v>
      </c>
    </row>
    <row r="9" spans="1:4" x14ac:dyDescent="0.3">
      <c r="A9" s="150" t="s">
        <v>539</v>
      </c>
      <c r="B9" s="511">
        <v>8648</v>
      </c>
      <c r="C9" s="511">
        <v>0</v>
      </c>
      <c r="D9" s="389">
        <v>0</v>
      </c>
    </row>
    <row r="10" spans="1:4" x14ac:dyDescent="0.3">
      <c r="A10" s="150" t="s">
        <v>540</v>
      </c>
      <c r="B10" s="511">
        <v>5000</v>
      </c>
      <c r="C10" s="511">
        <v>5000</v>
      </c>
      <c r="D10" s="389">
        <v>0</v>
      </c>
    </row>
    <row r="11" spans="1:4" x14ac:dyDescent="0.3">
      <c r="A11" s="150" t="s">
        <v>541</v>
      </c>
      <c r="B11" s="511">
        <v>2500</v>
      </c>
      <c r="C11" s="511">
        <v>2500</v>
      </c>
      <c r="D11" s="389">
        <v>0</v>
      </c>
    </row>
    <row r="12" spans="1:4" x14ac:dyDescent="0.3">
      <c r="A12" s="150" t="s">
        <v>542</v>
      </c>
      <c r="B12" s="511">
        <v>5500</v>
      </c>
      <c r="C12" s="511">
        <v>5500</v>
      </c>
      <c r="D12" s="389">
        <v>0</v>
      </c>
    </row>
    <row r="13" spans="1:4" x14ac:dyDescent="0.3">
      <c r="A13" s="150" t="s">
        <v>543</v>
      </c>
      <c r="B13" s="511">
        <v>16500</v>
      </c>
      <c r="C13" s="511">
        <v>16500</v>
      </c>
      <c r="D13" s="389">
        <v>0</v>
      </c>
    </row>
    <row r="14" spans="1:4" x14ac:dyDescent="0.3">
      <c r="A14" s="150" t="s">
        <v>544</v>
      </c>
      <c r="B14" s="511">
        <v>3300</v>
      </c>
      <c r="C14" s="511">
        <v>3300</v>
      </c>
      <c r="D14" s="389">
        <v>4306</v>
      </c>
    </row>
    <row r="15" spans="1:4" x14ac:dyDescent="0.3">
      <c r="A15" s="150" t="s">
        <v>545</v>
      </c>
      <c r="B15" s="511">
        <v>1000</v>
      </c>
      <c r="C15" s="511"/>
      <c r="D15" s="389">
        <v>0</v>
      </c>
    </row>
    <row r="16" spans="1:4" x14ac:dyDescent="0.3">
      <c r="A16" s="150" t="s">
        <v>546</v>
      </c>
      <c r="B16" s="511">
        <v>4500</v>
      </c>
      <c r="C16" s="511">
        <v>4500</v>
      </c>
      <c r="D16" s="389">
        <v>0</v>
      </c>
    </row>
    <row r="17" spans="1:4" x14ac:dyDescent="0.3">
      <c r="A17" s="150" t="s">
        <v>547</v>
      </c>
      <c r="B17" s="511">
        <v>500</v>
      </c>
      <c r="C17" s="511">
        <v>500</v>
      </c>
      <c r="D17" s="389">
        <v>580</v>
      </c>
    </row>
    <row r="18" spans="1:4" x14ac:dyDescent="0.3">
      <c r="A18" s="150" t="s">
        <v>548</v>
      </c>
      <c r="B18" s="511">
        <v>6000</v>
      </c>
      <c r="C18" s="511">
        <v>6000</v>
      </c>
      <c r="D18" s="389">
        <v>0</v>
      </c>
    </row>
    <row r="19" spans="1:4" x14ac:dyDescent="0.3">
      <c r="A19" s="150" t="s">
        <v>549</v>
      </c>
      <c r="B19" s="511">
        <v>2195</v>
      </c>
      <c r="C19" s="511">
        <v>0</v>
      </c>
      <c r="D19" s="389">
        <v>0</v>
      </c>
    </row>
    <row r="20" spans="1:4" x14ac:dyDescent="0.3">
      <c r="A20" s="150" t="s">
        <v>550</v>
      </c>
      <c r="B20" s="511">
        <v>10500</v>
      </c>
      <c r="C20" s="511">
        <v>10500</v>
      </c>
      <c r="D20" s="389">
        <v>12485</v>
      </c>
    </row>
    <row r="21" spans="1:4" x14ac:dyDescent="0.3">
      <c r="A21" s="150" t="s">
        <v>551</v>
      </c>
      <c r="B21" s="511">
        <v>5500</v>
      </c>
      <c r="C21" s="511">
        <v>5500</v>
      </c>
      <c r="D21" s="389">
        <v>0</v>
      </c>
    </row>
    <row r="22" spans="1:4" x14ac:dyDescent="0.3">
      <c r="A22" s="150" t="s">
        <v>552</v>
      </c>
      <c r="B22" s="511">
        <v>2000</v>
      </c>
      <c r="C22" s="511">
        <v>2000</v>
      </c>
      <c r="D22" s="389">
        <v>0</v>
      </c>
    </row>
    <row r="23" spans="1:4" x14ac:dyDescent="0.3">
      <c r="A23" s="150" t="s">
        <v>553</v>
      </c>
      <c r="B23" s="511">
        <v>3000</v>
      </c>
      <c r="C23" s="511">
        <v>3000</v>
      </c>
      <c r="D23" s="389">
        <v>0</v>
      </c>
    </row>
    <row r="24" spans="1:4" x14ac:dyDescent="0.3">
      <c r="A24" s="150" t="s">
        <v>523</v>
      </c>
      <c r="B24" s="383">
        <v>381</v>
      </c>
      <c r="C24" s="517">
        <v>381</v>
      </c>
      <c r="D24" s="389">
        <v>863</v>
      </c>
    </row>
    <row r="25" spans="1:4" x14ac:dyDescent="0.3">
      <c r="A25" s="150" t="s">
        <v>510</v>
      </c>
      <c r="B25" s="383">
        <v>500</v>
      </c>
      <c r="C25" s="517">
        <v>500</v>
      </c>
      <c r="D25" s="389">
        <v>0</v>
      </c>
    </row>
    <row r="26" spans="1:4" x14ac:dyDescent="0.3">
      <c r="A26" s="150" t="s">
        <v>511</v>
      </c>
      <c r="B26" s="383">
        <v>100</v>
      </c>
      <c r="C26" s="517">
        <v>100</v>
      </c>
      <c r="D26" s="389">
        <v>0</v>
      </c>
    </row>
    <row r="27" spans="1:4" x14ac:dyDescent="0.3">
      <c r="A27" s="150" t="s">
        <v>554</v>
      </c>
      <c r="B27" s="383">
        <v>3000</v>
      </c>
      <c r="C27" s="517">
        <v>3000</v>
      </c>
      <c r="D27" s="389">
        <v>1665</v>
      </c>
    </row>
    <row r="28" spans="1:4" x14ac:dyDescent="0.3">
      <c r="A28" s="150" t="s">
        <v>555</v>
      </c>
      <c r="B28" s="383">
        <v>12600</v>
      </c>
      <c r="C28" s="517">
        <v>12600</v>
      </c>
      <c r="D28" s="389">
        <v>12600</v>
      </c>
    </row>
    <row r="29" spans="1:4" x14ac:dyDescent="0.3">
      <c r="A29" s="150" t="s">
        <v>570</v>
      </c>
      <c r="B29" s="383">
        <v>0</v>
      </c>
      <c r="C29" s="517">
        <v>544</v>
      </c>
      <c r="D29" s="389">
        <v>542</v>
      </c>
    </row>
    <row r="30" spans="1:4" x14ac:dyDescent="0.3">
      <c r="A30" s="150" t="s">
        <v>571</v>
      </c>
      <c r="B30" s="383">
        <v>0</v>
      </c>
      <c r="C30" s="517">
        <v>0</v>
      </c>
      <c r="D30" s="389">
        <v>2991</v>
      </c>
    </row>
    <row r="31" spans="1:4" x14ac:dyDescent="0.3">
      <c r="A31" s="150" t="s">
        <v>572</v>
      </c>
      <c r="B31" s="383">
        <v>0</v>
      </c>
      <c r="C31" s="517">
        <v>4683</v>
      </c>
      <c r="D31" s="389">
        <v>4103</v>
      </c>
    </row>
    <row r="32" spans="1:4" x14ac:dyDescent="0.3">
      <c r="A32" s="150" t="s">
        <v>569</v>
      </c>
      <c r="B32" s="383">
        <v>0</v>
      </c>
      <c r="C32" s="517">
        <v>150</v>
      </c>
      <c r="D32" s="389">
        <v>144</v>
      </c>
    </row>
    <row r="33" spans="1:4" x14ac:dyDescent="0.3">
      <c r="A33" s="150" t="s">
        <v>568</v>
      </c>
      <c r="B33" s="383">
        <v>0</v>
      </c>
      <c r="C33" s="517">
        <v>13443</v>
      </c>
      <c r="D33" s="389">
        <v>11677</v>
      </c>
    </row>
    <row r="34" spans="1:4" x14ac:dyDescent="0.3">
      <c r="A34" s="150"/>
      <c r="B34" s="383"/>
      <c r="C34" s="517"/>
      <c r="D34" s="389"/>
    </row>
    <row r="35" spans="1:4" x14ac:dyDescent="0.3">
      <c r="A35" s="150"/>
      <c r="B35" s="383"/>
      <c r="C35" s="517"/>
      <c r="D35" s="389"/>
    </row>
    <row r="36" spans="1:4" x14ac:dyDescent="0.3">
      <c r="A36" s="150"/>
      <c r="B36" s="383"/>
      <c r="C36" s="517"/>
      <c r="D36" s="389"/>
    </row>
    <row r="37" spans="1:4" x14ac:dyDescent="0.3">
      <c r="A37" s="150"/>
      <c r="B37" s="383"/>
      <c r="C37" s="517"/>
      <c r="D37" s="389"/>
    </row>
    <row r="38" spans="1:4" x14ac:dyDescent="0.3">
      <c r="A38" s="143" t="s">
        <v>114</v>
      </c>
      <c r="B38" s="144">
        <f>SUM(B5:B37)</f>
        <v>772758</v>
      </c>
      <c r="C38" s="144">
        <f t="shared" ref="C38:D38" si="0">SUM(C5:C37)</f>
        <v>376817</v>
      </c>
      <c r="D38" s="144">
        <f t="shared" si="0"/>
        <v>284632</v>
      </c>
    </row>
    <row r="39" spans="1:4" x14ac:dyDescent="0.3">
      <c r="A39" s="145"/>
      <c r="B39" s="144"/>
      <c r="C39" s="517"/>
      <c r="D39" s="389"/>
    </row>
    <row r="40" spans="1:4" x14ac:dyDescent="0.3">
      <c r="A40" s="143" t="s">
        <v>187</v>
      </c>
      <c r="B40" s="144"/>
      <c r="C40" s="517"/>
      <c r="D40" s="389"/>
    </row>
    <row r="41" spans="1:4" x14ac:dyDescent="0.3">
      <c r="A41" s="145" t="s">
        <v>328</v>
      </c>
      <c r="B41" s="144">
        <v>700</v>
      </c>
      <c r="C41" s="518">
        <v>700</v>
      </c>
      <c r="D41" s="391">
        <v>412</v>
      </c>
    </row>
    <row r="42" spans="1:4" x14ac:dyDescent="0.3">
      <c r="A42" s="145"/>
      <c r="B42" s="146"/>
      <c r="C42" s="517"/>
      <c r="D42" s="389"/>
    </row>
    <row r="43" spans="1:4" x14ac:dyDescent="0.3">
      <c r="A43" s="143" t="s">
        <v>329</v>
      </c>
      <c r="B43" s="383"/>
      <c r="C43" s="517"/>
      <c r="D43" s="389"/>
    </row>
    <row r="44" spans="1:4" x14ac:dyDescent="0.3">
      <c r="A44" s="145" t="s">
        <v>328</v>
      </c>
      <c r="B44" s="144">
        <v>1000</v>
      </c>
      <c r="C44" s="518">
        <v>2621</v>
      </c>
      <c r="D44" s="391">
        <v>1588</v>
      </c>
    </row>
    <row r="45" spans="1:4" ht="18" thickBot="1" x14ac:dyDescent="0.35">
      <c r="A45" s="413" t="s">
        <v>325</v>
      </c>
      <c r="B45" s="494">
        <f>SUM(B38+B44+B41)</f>
        <v>774458</v>
      </c>
      <c r="C45" s="494">
        <f>SUM(C38+C44+C41)</f>
        <v>380138</v>
      </c>
      <c r="D45" s="393">
        <f>SUM(D38+D44+D41)</f>
        <v>286632</v>
      </c>
    </row>
  </sheetData>
  <mergeCells count="1">
    <mergeCell ref="A1:D1"/>
  </mergeCells>
  <phoneticPr fontId="0" type="noConversion"/>
  <printOptions horizontalCentered="1"/>
  <pageMargins left="0.51181102362204722" right="0.27559055118110237" top="1.0236220472440944" bottom="0.59055118110236227" header="0.55118110236220474" footer="0"/>
  <pageSetup paperSize="9" scale="56" orientation="portrait" r:id="rId1"/>
  <headerFooter alignWithMargins="0">
    <oddHeader xml:space="preserve">&amp;L 8. melléklet a    önkormányzati rendelethez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D394"/>
  <sheetViews>
    <sheetView zoomScaleSheetLayoutView="100" workbookViewId="0">
      <selection activeCell="D18" sqref="D18"/>
    </sheetView>
  </sheetViews>
  <sheetFormatPr defaultRowHeight="17.25" x14ac:dyDescent="0.3"/>
  <cols>
    <col min="1" max="1" width="84.85546875" style="141" customWidth="1"/>
    <col min="2" max="2" width="12.42578125" style="142" customWidth="1"/>
    <col min="3" max="3" width="14.85546875" style="140" customWidth="1"/>
    <col min="4" max="4" width="11.7109375" style="142" customWidth="1"/>
    <col min="5" max="16384" width="9.140625" style="140"/>
  </cols>
  <sheetData>
    <row r="1" spans="1:4" x14ac:dyDescent="0.3">
      <c r="A1" s="725" t="s">
        <v>556</v>
      </c>
      <c r="B1" s="725"/>
      <c r="C1" s="725"/>
      <c r="D1" s="725"/>
    </row>
    <row r="2" spans="1:4" x14ac:dyDescent="0.3">
      <c r="A2" s="726" t="s">
        <v>104</v>
      </c>
      <c r="B2" s="726"/>
      <c r="C2" s="726"/>
      <c r="D2" s="726"/>
    </row>
    <row r="3" spans="1:4" ht="18" thickBot="1" x14ac:dyDescent="0.35"/>
    <row r="4" spans="1:4" ht="18" thickBot="1" x14ac:dyDescent="0.35">
      <c r="A4" s="498" t="s">
        <v>96</v>
      </c>
      <c r="B4" s="496" t="s">
        <v>101</v>
      </c>
      <c r="C4" s="497" t="s">
        <v>202</v>
      </c>
      <c r="D4" s="521" t="s">
        <v>183</v>
      </c>
    </row>
    <row r="5" spans="1:4" x14ac:dyDescent="0.3">
      <c r="A5" s="417"/>
      <c r="B5" s="418"/>
      <c r="C5" s="274"/>
      <c r="D5" s="515"/>
    </row>
    <row r="6" spans="1:4" x14ac:dyDescent="0.3">
      <c r="A6" s="143" t="s">
        <v>102</v>
      </c>
      <c r="B6" s="144">
        <f>SUM(B7:B17)</f>
        <v>170525</v>
      </c>
      <c r="C6" s="144">
        <f t="shared" ref="C6:D6" si="0">SUM(C7:C17)</f>
        <v>155945</v>
      </c>
      <c r="D6" s="144">
        <f t="shared" si="0"/>
        <v>152174</v>
      </c>
    </row>
    <row r="7" spans="1:4" x14ac:dyDescent="0.3">
      <c r="A7" s="145" t="s">
        <v>557</v>
      </c>
      <c r="B7" s="146">
        <v>50000</v>
      </c>
      <c r="C7" s="146">
        <v>39370</v>
      </c>
      <c r="D7" s="389">
        <v>39359</v>
      </c>
    </row>
    <row r="8" spans="1:4" x14ac:dyDescent="0.3">
      <c r="A8" s="145" t="s">
        <v>558</v>
      </c>
      <c r="B8" s="146">
        <v>2000</v>
      </c>
      <c r="C8" s="146">
        <v>2000</v>
      </c>
      <c r="D8" s="389">
        <v>0</v>
      </c>
    </row>
    <row r="9" spans="1:4" x14ac:dyDescent="0.3">
      <c r="A9" s="145" t="s">
        <v>559</v>
      </c>
      <c r="B9" s="146">
        <v>50000</v>
      </c>
      <c r="C9" s="146">
        <v>5613</v>
      </c>
      <c r="D9" s="389">
        <v>5613</v>
      </c>
    </row>
    <row r="10" spans="1:4" x14ac:dyDescent="0.3">
      <c r="A10" s="145" t="s">
        <v>560</v>
      </c>
      <c r="B10" s="146">
        <v>7000</v>
      </c>
      <c r="C10" s="146">
        <v>4000</v>
      </c>
      <c r="D10" s="389">
        <v>3458</v>
      </c>
    </row>
    <row r="11" spans="1:4" x14ac:dyDescent="0.3">
      <c r="A11" s="145" t="s">
        <v>509</v>
      </c>
      <c r="B11" s="146">
        <v>47525</v>
      </c>
      <c r="C11" s="146">
        <v>47525</v>
      </c>
      <c r="D11" s="389">
        <v>47345</v>
      </c>
    </row>
    <row r="12" spans="1:4" x14ac:dyDescent="0.3">
      <c r="A12" s="145" t="s">
        <v>561</v>
      </c>
      <c r="B12" s="146">
        <v>11000</v>
      </c>
      <c r="C12" s="146">
        <v>11000</v>
      </c>
      <c r="D12" s="389">
        <v>0</v>
      </c>
    </row>
    <row r="13" spans="1:4" x14ac:dyDescent="0.3">
      <c r="A13" s="150" t="s">
        <v>562</v>
      </c>
      <c r="B13" s="146">
        <v>3000</v>
      </c>
      <c r="C13" s="52">
        <v>3000</v>
      </c>
      <c r="D13" s="389">
        <v>0</v>
      </c>
    </row>
    <row r="14" spans="1:4" x14ac:dyDescent="0.3">
      <c r="A14" s="150" t="s">
        <v>574</v>
      </c>
      <c r="B14" s="146">
        <v>0</v>
      </c>
      <c r="C14" s="383">
        <v>30098</v>
      </c>
      <c r="D14" s="389">
        <v>30097</v>
      </c>
    </row>
    <row r="15" spans="1:4" x14ac:dyDescent="0.3">
      <c r="A15" s="150" t="s">
        <v>575</v>
      </c>
      <c r="B15" s="146">
        <v>0</v>
      </c>
      <c r="C15" s="52">
        <v>120</v>
      </c>
      <c r="D15" s="389">
        <v>120</v>
      </c>
    </row>
    <row r="16" spans="1:4" x14ac:dyDescent="0.3">
      <c r="A16" s="5" t="s">
        <v>573</v>
      </c>
      <c r="B16" s="146">
        <v>0</v>
      </c>
      <c r="C16" s="146">
        <v>6853</v>
      </c>
      <c r="D16" s="389">
        <v>6852</v>
      </c>
    </row>
    <row r="17" spans="1:4" x14ac:dyDescent="0.3">
      <c r="A17" s="145" t="s">
        <v>576</v>
      </c>
      <c r="B17" s="146">
        <v>0</v>
      </c>
      <c r="C17" s="52">
        <v>6366</v>
      </c>
      <c r="D17" s="389">
        <v>19330</v>
      </c>
    </row>
    <row r="18" spans="1:4" x14ac:dyDescent="0.3">
      <c r="A18" s="145"/>
      <c r="B18" s="146"/>
      <c r="C18" s="52"/>
      <c r="D18" s="389"/>
    </row>
    <row r="19" spans="1:4" x14ac:dyDescent="0.3">
      <c r="A19" s="145"/>
      <c r="B19" s="146"/>
      <c r="C19" s="52"/>
      <c r="D19" s="389"/>
    </row>
    <row r="20" spans="1:4" x14ac:dyDescent="0.3">
      <c r="A20" s="143" t="s">
        <v>184</v>
      </c>
      <c r="B20" s="144">
        <v>0</v>
      </c>
      <c r="C20" s="52">
        <v>0</v>
      </c>
      <c r="D20" s="389">
        <v>0</v>
      </c>
    </row>
    <row r="21" spans="1:4" x14ac:dyDescent="0.3">
      <c r="A21" s="145"/>
      <c r="B21" s="146"/>
      <c r="C21" s="52"/>
      <c r="D21" s="389"/>
    </row>
    <row r="22" spans="1:4" x14ac:dyDescent="0.3">
      <c r="A22" s="143" t="s">
        <v>508</v>
      </c>
      <c r="B22" s="144">
        <v>0</v>
      </c>
      <c r="C22" s="52">
        <v>0</v>
      </c>
      <c r="D22" s="389">
        <v>0</v>
      </c>
    </row>
    <row r="23" spans="1:4" x14ac:dyDescent="0.3">
      <c r="A23" s="145"/>
      <c r="B23" s="146"/>
      <c r="C23" s="52"/>
      <c r="D23" s="389"/>
    </row>
    <row r="24" spans="1:4" x14ac:dyDescent="0.3">
      <c r="A24" s="145"/>
      <c r="B24" s="146"/>
      <c r="C24" s="52"/>
      <c r="D24" s="389"/>
    </row>
    <row r="25" spans="1:4" x14ac:dyDescent="0.3">
      <c r="A25" s="145"/>
      <c r="B25" s="146"/>
      <c r="C25" s="52"/>
      <c r="D25" s="389"/>
    </row>
    <row r="26" spans="1:4" x14ac:dyDescent="0.3">
      <c r="A26" s="145"/>
      <c r="B26" s="146"/>
      <c r="C26" s="52"/>
      <c r="D26" s="389"/>
    </row>
    <row r="27" spans="1:4" x14ac:dyDescent="0.3">
      <c r="A27" s="145"/>
      <c r="B27" s="146"/>
      <c r="C27" s="52"/>
      <c r="D27" s="389"/>
    </row>
    <row r="28" spans="1:4" x14ac:dyDescent="0.3">
      <c r="A28" s="145"/>
      <c r="B28" s="146"/>
      <c r="C28" s="52"/>
      <c r="D28" s="389"/>
    </row>
    <row r="29" spans="1:4" x14ac:dyDescent="0.3">
      <c r="A29" s="145"/>
      <c r="B29" s="146"/>
      <c r="C29" s="52"/>
      <c r="D29" s="389"/>
    </row>
    <row r="30" spans="1:4" x14ac:dyDescent="0.3">
      <c r="A30" s="145"/>
      <c r="B30" s="146"/>
      <c r="C30" s="52"/>
      <c r="D30" s="389"/>
    </row>
    <row r="31" spans="1:4" x14ac:dyDescent="0.3">
      <c r="A31" s="145"/>
      <c r="B31" s="146"/>
      <c r="C31" s="52"/>
      <c r="D31" s="389"/>
    </row>
    <row r="32" spans="1:4" x14ac:dyDescent="0.3">
      <c r="A32" s="145"/>
      <c r="B32" s="146"/>
      <c r="C32" s="52"/>
      <c r="D32" s="389"/>
    </row>
    <row r="33" spans="1:4" x14ac:dyDescent="0.3">
      <c r="A33" s="145"/>
      <c r="B33" s="146"/>
      <c r="C33" s="52"/>
      <c r="D33" s="389"/>
    </row>
    <row r="34" spans="1:4" x14ac:dyDescent="0.3">
      <c r="A34" s="145"/>
      <c r="B34" s="146"/>
      <c r="C34" s="52"/>
      <c r="D34" s="389"/>
    </row>
    <row r="35" spans="1:4" x14ac:dyDescent="0.3">
      <c r="A35" s="145"/>
      <c r="B35" s="146"/>
      <c r="C35" s="52"/>
      <c r="D35" s="389"/>
    </row>
    <row r="36" spans="1:4" x14ac:dyDescent="0.3">
      <c r="A36" s="143"/>
      <c r="B36" s="144"/>
      <c r="C36" s="52"/>
      <c r="D36" s="389"/>
    </row>
    <row r="37" spans="1:4" x14ac:dyDescent="0.3">
      <c r="A37" s="145"/>
      <c r="B37" s="146"/>
      <c r="C37" s="52"/>
      <c r="D37" s="389"/>
    </row>
    <row r="38" spans="1:4" x14ac:dyDescent="0.3">
      <c r="A38" s="145"/>
      <c r="B38" s="146"/>
      <c r="C38" s="52"/>
      <c r="D38" s="389"/>
    </row>
    <row r="39" spans="1:4" x14ac:dyDescent="0.3">
      <c r="A39" s="145"/>
      <c r="B39" s="146"/>
      <c r="C39" s="52"/>
      <c r="D39" s="389"/>
    </row>
    <row r="40" spans="1:4" x14ac:dyDescent="0.3">
      <c r="A40" s="145"/>
      <c r="B40" s="146"/>
      <c r="C40" s="52"/>
      <c r="D40" s="389"/>
    </row>
    <row r="41" spans="1:4" x14ac:dyDescent="0.3">
      <c r="A41" s="145"/>
      <c r="B41" s="146"/>
      <c r="C41" s="52"/>
      <c r="D41" s="389"/>
    </row>
    <row r="42" spans="1:4" x14ac:dyDescent="0.3">
      <c r="A42" s="145"/>
      <c r="B42" s="146"/>
      <c r="C42" s="52"/>
      <c r="D42" s="389"/>
    </row>
    <row r="43" spans="1:4" x14ac:dyDescent="0.3">
      <c r="A43" s="145"/>
      <c r="B43" s="146"/>
      <c r="C43" s="52"/>
      <c r="D43" s="389"/>
    </row>
    <row r="44" spans="1:4" ht="18" thickBot="1" x14ac:dyDescent="0.35">
      <c r="A44" s="419" t="s">
        <v>103</v>
      </c>
      <c r="B44" s="414">
        <f>(B6+B20+B22)</f>
        <v>170525</v>
      </c>
      <c r="C44" s="414">
        <f>(C6+C20+C22)</f>
        <v>155945</v>
      </c>
      <c r="D44" s="415">
        <f>(D6+D20+D22)</f>
        <v>152174</v>
      </c>
    </row>
    <row r="45" spans="1:4" x14ac:dyDescent="0.3">
      <c r="A45" s="142"/>
      <c r="B45" s="140"/>
    </row>
    <row r="46" spans="1:4" x14ac:dyDescent="0.3">
      <c r="A46" s="142"/>
      <c r="B46" s="140"/>
    </row>
    <row r="47" spans="1:4" x14ac:dyDescent="0.3">
      <c r="A47" s="142"/>
      <c r="B47" s="140"/>
    </row>
    <row r="48" spans="1:4" x14ac:dyDescent="0.3">
      <c r="A48" s="142"/>
      <c r="B48" s="140"/>
    </row>
    <row r="49" spans="1:2" x14ac:dyDescent="0.3">
      <c r="A49" s="142"/>
      <c r="B49" s="140"/>
    </row>
    <row r="50" spans="1:2" x14ac:dyDescent="0.3">
      <c r="A50" s="142"/>
      <c r="B50" s="140"/>
    </row>
    <row r="51" spans="1:2" x14ac:dyDescent="0.3">
      <c r="A51" s="142"/>
      <c r="B51" s="140"/>
    </row>
    <row r="52" spans="1:2" x14ac:dyDescent="0.3">
      <c r="A52" s="142"/>
      <c r="B52" s="140"/>
    </row>
    <row r="53" spans="1:2" x14ac:dyDescent="0.3">
      <c r="A53" s="142"/>
      <c r="B53" s="140"/>
    </row>
    <row r="54" spans="1:2" x14ac:dyDescent="0.3">
      <c r="A54" s="142"/>
      <c r="B54" s="140"/>
    </row>
    <row r="55" spans="1:2" x14ac:dyDescent="0.3">
      <c r="A55" s="142"/>
      <c r="B55" s="140"/>
    </row>
    <row r="56" spans="1:2" x14ac:dyDescent="0.3">
      <c r="A56" s="142"/>
      <c r="B56" s="140"/>
    </row>
    <row r="57" spans="1:2" x14ac:dyDescent="0.3">
      <c r="A57" s="142"/>
      <c r="B57" s="140"/>
    </row>
    <row r="58" spans="1:2" x14ac:dyDescent="0.3">
      <c r="A58" s="142"/>
      <c r="B58" s="140"/>
    </row>
    <row r="59" spans="1:2" x14ac:dyDescent="0.3">
      <c r="A59" s="142"/>
      <c r="B59" s="140"/>
    </row>
    <row r="60" spans="1:2" x14ac:dyDescent="0.3">
      <c r="A60" s="142"/>
      <c r="B60" s="140"/>
    </row>
    <row r="61" spans="1:2" x14ac:dyDescent="0.3">
      <c r="A61" s="142"/>
      <c r="B61" s="140"/>
    </row>
    <row r="62" spans="1:2" x14ac:dyDescent="0.3">
      <c r="A62" s="142"/>
      <c r="B62" s="140"/>
    </row>
    <row r="63" spans="1:2" x14ac:dyDescent="0.3">
      <c r="A63" s="142"/>
      <c r="B63" s="140"/>
    </row>
    <row r="64" spans="1:2" x14ac:dyDescent="0.3">
      <c r="A64" s="142"/>
      <c r="B64" s="140"/>
    </row>
    <row r="65" spans="1:2" x14ac:dyDescent="0.3">
      <c r="A65" s="142"/>
      <c r="B65" s="140"/>
    </row>
    <row r="66" spans="1:2" x14ac:dyDescent="0.3">
      <c r="A66" s="142"/>
      <c r="B66" s="140"/>
    </row>
    <row r="67" spans="1:2" x14ac:dyDescent="0.3">
      <c r="A67" s="142"/>
      <c r="B67" s="140"/>
    </row>
    <row r="68" spans="1:2" x14ac:dyDescent="0.3">
      <c r="A68" s="142"/>
      <c r="B68" s="140"/>
    </row>
    <row r="69" spans="1:2" x14ac:dyDescent="0.3">
      <c r="A69" s="142"/>
      <c r="B69" s="140"/>
    </row>
    <row r="70" spans="1:2" x14ac:dyDescent="0.3">
      <c r="A70" s="142"/>
      <c r="B70" s="140"/>
    </row>
    <row r="71" spans="1:2" x14ac:dyDescent="0.3">
      <c r="A71" s="142"/>
      <c r="B71" s="140"/>
    </row>
    <row r="72" spans="1:2" x14ac:dyDescent="0.3">
      <c r="A72" s="142"/>
      <c r="B72" s="140"/>
    </row>
    <row r="73" spans="1:2" x14ac:dyDescent="0.3">
      <c r="A73" s="142"/>
      <c r="B73" s="140"/>
    </row>
    <row r="74" spans="1:2" x14ac:dyDescent="0.3">
      <c r="A74" s="142"/>
      <c r="B74" s="140"/>
    </row>
    <row r="75" spans="1:2" x14ac:dyDescent="0.3">
      <c r="A75" s="142"/>
      <c r="B75" s="140"/>
    </row>
    <row r="76" spans="1:2" x14ac:dyDescent="0.3">
      <c r="A76" s="142"/>
      <c r="B76" s="140"/>
    </row>
    <row r="77" spans="1:2" x14ac:dyDescent="0.3">
      <c r="A77" s="142"/>
      <c r="B77" s="140"/>
    </row>
    <row r="78" spans="1:2" x14ac:dyDescent="0.3">
      <c r="A78" s="142"/>
      <c r="B78" s="140"/>
    </row>
    <row r="79" spans="1:2" x14ac:dyDescent="0.3">
      <c r="A79" s="142"/>
      <c r="B79" s="140"/>
    </row>
    <row r="80" spans="1:2" x14ac:dyDescent="0.3">
      <c r="A80" s="142"/>
      <c r="B80" s="140"/>
    </row>
    <row r="81" spans="1:2" x14ac:dyDescent="0.3">
      <c r="A81" s="142"/>
      <c r="B81" s="140"/>
    </row>
    <row r="82" spans="1:2" x14ac:dyDescent="0.3">
      <c r="A82" s="142"/>
      <c r="B82" s="140"/>
    </row>
    <row r="83" spans="1:2" x14ac:dyDescent="0.3">
      <c r="A83" s="142"/>
      <c r="B83" s="140"/>
    </row>
    <row r="84" spans="1:2" x14ac:dyDescent="0.3">
      <c r="A84" s="142"/>
      <c r="B84" s="140"/>
    </row>
    <row r="85" spans="1:2" x14ac:dyDescent="0.3">
      <c r="A85" s="142"/>
      <c r="B85" s="140"/>
    </row>
    <row r="86" spans="1:2" x14ac:dyDescent="0.3">
      <c r="A86" s="142"/>
      <c r="B86" s="140"/>
    </row>
    <row r="87" spans="1:2" x14ac:dyDescent="0.3">
      <c r="A87" s="142"/>
      <c r="B87" s="140"/>
    </row>
    <row r="88" spans="1:2" x14ac:dyDescent="0.3">
      <c r="A88" s="142"/>
      <c r="B88" s="140"/>
    </row>
    <row r="89" spans="1:2" x14ac:dyDescent="0.3">
      <c r="A89" s="142"/>
      <c r="B89" s="140"/>
    </row>
    <row r="90" spans="1:2" x14ac:dyDescent="0.3">
      <c r="A90" s="142"/>
      <c r="B90" s="140"/>
    </row>
    <row r="91" spans="1:2" x14ac:dyDescent="0.3">
      <c r="A91" s="142"/>
      <c r="B91" s="140"/>
    </row>
    <row r="92" spans="1:2" x14ac:dyDescent="0.3">
      <c r="A92" s="142"/>
      <c r="B92" s="140"/>
    </row>
    <row r="93" spans="1:2" x14ac:dyDescent="0.3">
      <c r="A93" s="142"/>
      <c r="B93" s="140"/>
    </row>
    <row r="94" spans="1:2" x14ac:dyDescent="0.3">
      <c r="A94" s="142"/>
      <c r="B94" s="140"/>
    </row>
    <row r="95" spans="1:2" x14ac:dyDescent="0.3">
      <c r="A95" s="142"/>
      <c r="B95" s="140"/>
    </row>
    <row r="96" spans="1:2" x14ac:dyDescent="0.3">
      <c r="A96" s="142"/>
      <c r="B96" s="140"/>
    </row>
    <row r="97" spans="1:2" x14ac:dyDescent="0.3">
      <c r="A97" s="142"/>
      <c r="B97" s="140"/>
    </row>
    <row r="98" spans="1:2" x14ac:dyDescent="0.3">
      <c r="A98" s="142"/>
      <c r="B98" s="140"/>
    </row>
    <row r="99" spans="1:2" x14ac:dyDescent="0.3">
      <c r="A99" s="142"/>
      <c r="B99" s="140"/>
    </row>
    <row r="100" spans="1:2" x14ac:dyDescent="0.3">
      <c r="A100" s="142"/>
      <c r="B100" s="140"/>
    </row>
    <row r="101" spans="1:2" x14ac:dyDescent="0.3">
      <c r="A101" s="142"/>
      <c r="B101" s="140"/>
    </row>
    <row r="102" spans="1:2" x14ac:dyDescent="0.3">
      <c r="A102" s="142"/>
      <c r="B102" s="140"/>
    </row>
    <row r="103" spans="1:2" x14ac:dyDescent="0.3">
      <c r="A103" s="142"/>
      <c r="B103" s="140"/>
    </row>
    <row r="104" spans="1:2" x14ac:dyDescent="0.3">
      <c r="A104" s="142"/>
      <c r="B104" s="140"/>
    </row>
    <row r="105" spans="1:2" x14ac:dyDescent="0.3">
      <c r="A105" s="142"/>
      <c r="B105" s="140"/>
    </row>
    <row r="106" spans="1:2" x14ac:dyDescent="0.3">
      <c r="A106" s="142"/>
      <c r="B106" s="140"/>
    </row>
    <row r="107" spans="1:2" x14ac:dyDescent="0.3">
      <c r="A107" s="142"/>
      <c r="B107" s="140"/>
    </row>
    <row r="108" spans="1:2" x14ac:dyDescent="0.3">
      <c r="A108" s="142"/>
      <c r="B108" s="140"/>
    </row>
    <row r="109" spans="1:2" x14ac:dyDescent="0.3">
      <c r="A109" s="142"/>
      <c r="B109" s="140"/>
    </row>
    <row r="110" spans="1:2" x14ac:dyDescent="0.3">
      <c r="A110" s="142"/>
      <c r="B110" s="140"/>
    </row>
    <row r="111" spans="1:2" x14ac:dyDescent="0.3">
      <c r="A111" s="142"/>
      <c r="B111" s="140"/>
    </row>
    <row r="112" spans="1:2" x14ac:dyDescent="0.3">
      <c r="A112" s="142"/>
      <c r="B112" s="140"/>
    </row>
    <row r="113" spans="1:2" x14ac:dyDescent="0.3">
      <c r="A113" s="142"/>
      <c r="B113" s="140"/>
    </row>
    <row r="114" spans="1:2" x14ac:dyDescent="0.3">
      <c r="A114" s="142"/>
      <c r="B114" s="140"/>
    </row>
    <row r="115" spans="1:2" x14ac:dyDescent="0.3">
      <c r="A115" s="142"/>
      <c r="B115" s="140"/>
    </row>
    <row r="116" spans="1:2" x14ac:dyDescent="0.3">
      <c r="A116" s="142"/>
      <c r="B116" s="140"/>
    </row>
    <row r="117" spans="1:2" x14ac:dyDescent="0.3">
      <c r="A117" s="142"/>
      <c r="B117" s="140"/>
    </row>
    <row r="118" spans="1:2" x14ac:dyDescent="0.3">
      <c r="A118" s="142"/>
      <c r="B118" s="140"/>
    </row>
    <row r="119" spans="1:2" x14ac:dyDescent="0.3">
      <c r="A119" s="142"/>
      <c r="B119" s="140"/>
    </row>
    <row r="120" spans="1:2" x14ac:dyDescent="0.3">
      <c r="A120" s="142"/>
      <c r="B120" s="140"/>
    </row>
    <row r="121" spans="1:2" x14ac:dyDescent="0.3">
      <c r="A121" s="142"/>
      <c r="B121" s="140"/>
    </row>
    <row r="122" spans="1:2" x14ac:dyDescent="0.3">
      <c r="A122" s="142"/>
      <c r="B122" s="140"/>
    </row>
    <row r="123" spans="1:2" x14ac:dyDescent="0.3">
      <c r="A123" s="142"/>
      <c r="B123" s="140"/>
    </row>
    <row r="124" spans="1:2" x14ac:dyDescent="0.3">
      <c r="A124" s="142"/>
      <c r="B124" s="140"/>
    </row>
    <row r="125" spans="1:2" x14ac:dyDescent="0.3">
      <c r="A125" s="142"/>
      <c r="B125" s="140"/>
    </row>
    <row r="126" spans="1:2" x14ac:dyDescent="0.3">
      <c r="A126" s="142"/>
      <c r="B126" s="140"/>
    </row>
    <row r="127" spans="1:2" x14ac:dyDescent="0.3">
      <c r="A127" s="142"/>
      <c r="B127" s="140"/>
    </row>
    <row r="128" spans="1:2" x14ac:dyDescent="0.3">
      <c r="A128" s="142"/>
      <c r="B128" s="140"/>
    </row>
    <row r="129" spans="1:2" x14ac:dyDescent="0.3">
      <c r="A129" s="142"/>
      <c r="B129" s="140"/>
    </row>
    <row r="130" spans="1:2" x14ac:dyDescent="0.3">
      <c r="A130" s="142"/>
      <c r="B130" s="140"/>
    </row>
    <row r="131" spans="1:2" x14ac:dyDescent="0.3">
      <c r="A131" s="142"/>
      <c r="B131" s="140"/>
    </row>
    <row r="132" spans="1:2" x14ac:dyDescent="0.3">
      <c r="A132" s="142"/>
      <c r="B132" s="140"/>
    </row>
    <row r="133" spans="1:2" x14ac:dyDescent="0.3">
      <c r="A133" s="142"/>
      <c r="B133" s="140"/>
    </row>
    <row r="134" spans="1:2" x14ac:dyDescent="0.3">
      <c r="A134" s="142"/>
      <c r="B134" s="140"/>
    </row>
    <row r="135" spans="1:2" x14ac:dyDescent="0.3">
      <c r="A135" s="142"/>
      <c r="B135" s="140"/>
    </row>
    <row r="136" spans="1:2" x14ac:dyDescent="0.3">
      <c r="A136" s="142"/>
      <c r="B136" s="140"/>
    </row>
    <row r="137" spans="1:2" x14ac:dyDescent="0.3">
      <c r="A137" s="142"/>
      <c r="B137" s="140"/>
    </row>
    <row r="138" spans="1:2" x14ac:dyDescent="0.3">
      <c r="A138" s="142"/>
      <c r="B138" s="140"/>
    </row>
    <row r="139" spans="1:2" x14ac:dyDescent="0.3">
      <c r="A139" s="142"/>
      <c r="B139" s="140"/>
    </row>
    <row r="140" spans="1:2" x14ac:dyDescent="0.3">
      <c r="A140" s="142"/>
      <c r="B140" s="140"/>
    </row>
    <row r="141" spans="1:2" x14ac:dyDescent="0.3">
      <c r="A141" s="142"/>
      <c r="B141" s="140"/>
    </row>
    <row r="142" spans="1:2" x14ac:dyDescent="0.3">
      <c r="A142" s="142"/>
      <c r="B142" s="140"/>
    </row>
    <row r="143" spans="1:2" x14ac:dyDescent="0.3">
      <c r="A143" s="142"/>
      <c r="B143" s="140"/>
    </row>
    <row r="144" spans="1:2" x14ac:dyDescent="0.3">
      <c r="A144" s="142"/>
      <c r="B144" s="140"/>
    </row>
    <row r="145" spans="1:2" x14ac:dyDescent="0.3">
      <c r="A145" s="142"/>
      <c r="B145" s="140"/>
    </row>
    <row r="146" spans="1:2" x14ac:dyDescent="0.3">
      <c r="A146" s="142"/>
      <c r="B146" s="140"/>
    </row>
    <row r="147" spans="1:2" x14ac:dyDescent="0.3">
      <c r="A147" s="142"/>
      <c r="B147" s="140"/>
    </row>
    <row r="148" spans="1:2" x14ac:dyDescent="0.3">
      <c r="A148" s="142"/>
      <c r="B148" s="140"/>
    </row>
    <row r="149" spans="1:2" x14ac:dyDescent="0.3">
      <c r="A149" s="142"/>
      <c r="B149" s="140"/>
    </row>
    <row r="150" spans="1:2" x14ac:dyDescent="0.3">
      <c r="A150" s="142"/>
      <c r="B150" s="140"/>
    </row>
    <row r="151" spans="1:2" x14ac:dyDescent="0.3">
      <c r="A151" s="142"/>
      <c r="B151" s="140"/>
    </row>
    <row r="152" spans="1:2" x14ac:dyDescent="0.3">
      <c r="A152" s="142"/>
      <c r="B152" s="140"/>
    </row>
    <row r="153" spans="1:2" x14ac:dyDescent="0.3">
      <c r="A153" s="142"/>
      <c r="B153" s="140"/>
    </row>
    <row r="154" spans="1:2" x14ac:dyDescent="0.3">
      <c r="A154" s="142"/>
      <c r="B154" s="140"/>
    </row>
    <row r="155" spans="1:2" x14ac:dyDescent="0.3">
      <c r="A155" s="142"/>
      <c r="B155" s="140"/>
    </row>
    <row r="156" spans="1:2" x14ac:dyDescent="0.3">
      <c r="A156" s="142"/>
      <c r="B156" s="140"/>
    </row>
    <row r="157" spans="1:2" x14ac:dyDescent="0.3">
      <c r="A157" s="142"/>
      <c r="B157" s="140"/>
    </row>
    <row r="158" spans="1:2" x14ac:dyDescent="0.3">
      <c r="A158" s="142"/>
      <c r="B158" s="140"/>
    </row>
    <row r="159" spans="1:2" x14ac:dyDescent="0.3">
      <c r="A159" s="142"/>
      <c r="B159" s="140"/>
    </row>
    <row r="160" spans="1:2" x14ac:dyDescent="0.3">
      <c r="A160" s="142"/>
      <c r="B160" s="140"/>
    </row>
    <row r="161" spans="1:2" x14ac:dyDescent="0.3">
      <c r="A161" s="142"/>
      <c r="B161" s="140"/>
    </row>
    <row r="162" spans="1:2" x14ac:dyDescent="0.3">
      <c r="A162" s="142"/>
      <c r="B162" s="140"/>
    </row>
    <row r="163" spans="1:2" x14ac:dyDescent="0.3">
      <c r="A163" s="142"/>
      <c r="B163" s="140"/>
    </row>
    <row r="164" spans="1:2" x14ac:dyDescent="0.3">
      <c r="A164" s="142"/>
      <c r="B164" s="140"/>
    </row>
    <row r="165" spans="1:2" x14ac:dyDescent="0.3">
      <c r="A165" s="142"/>
      <c r="B165" s="140"/>
    </row>
    <row r="166" spans="1:2" x14ac:dyDescent="0.3">
      <c r="A166" s="142"/>
      <c r="B166" s="140"/>
    </row>
    <row r="167" spans="1:2" x14ac:dyDescent="0.3">
      <c r="A167" s="142"/>
      <c r="B167" s="140"/>
    </row>
    <row r="168" spans="1:2" x14ac:dyDescent="0.3">
      <c r="A168" s="142"/>
      <c r="B168" s="140"/>
    </row>
    <row r="169" spans="1:2" x14ac:dyDescent="0.3">
      <c r="A169" s="142"/>
      <c r="B169" s="140"/>
    </row>
    <row r="170" spans="1:2" x14ac:dyDescent="0.3">
      <c r="A170" s="142"/>
      <c r="B170" s="140"/>
    </row>
    <row r="171" spans="1:2" x14ac:dyDescent="0.3">
      <c r="A171" s="142"/>
      <c r="B171" s="140"/>
    </row>
    <row r="172" spans="1:2" x14ac:dyDescent="0.3">
      <c r="A172" s="142"/>
      <c r="B172" s="140"/>
    </row>
    <row r="173" spans="1:2" x14ac:dyDescent="0.3">
      <c r="A173" s="142"/>
      <c r="B173" s="140"/>
    </row>
    <row r="174" spans="1:2" x14ac:dyDescent="0.3">
      <c r="A174" s="142"/>
      <c r="B174" s="140"/>
    </row>
    <row r="175" spans="1:2" x14ac:dyDescent="0.3">
      <c r="A175" s="142"/>
      <c r="B175" s="140"/>
    </row>
    <row r="176" spans="1:2" x14ac:dyDescent="0.3">
      <c r="A176" s="142"/>
      <c r="B176" s="140"/>
    </row>
    <row r="177" spans="1:2" x14ac:dyDescent="0.3">
      <c r="A177" s="142"/>
      <c r="B177" s="140"/>
    </row>
    <row r="178" spans="1:2" x14ac:dyDescent="0.3">
      <c r="A178" s="142"/>
      <c r="B178" s="140"/>
    </row>
    <row r="179" spans="1:2" x14ac:dyDescent="0.3">
      <c r="A179" s="142"/>
      <c r="B179" s="140"/>
    </row>
    <row r="180" spans="1:2" x14ac:dyDescent="0.3">
      <c r="A180" s="142"/>
      <c r="B180" s="140"/>
    </row>
    <row r="181" spans="1:2" x14ac:dyDescent="0.3">
      <c r="A181" s="142"/>
      <c r="B181" s="140"/>
    </row>
    <row r="182" spans="1:2" x14ac:dyDescent="0.3">
      <c r="A182" s="142"/>
      <c r="B182" s="140"/>
    </row>
    <row r="183" spans="1:2" x14ac:dyDescent="0.3">
      <c r="A183" s="142"/>
      <c r="B183" s="140"/>
    </row>
    <row r="184" spans="1:2" x14ac:dyDescent="0.3">
      <c r="A184" s="142"/>
      <c r="B184" s="140"/>
    </row>
    <row r="185" spans="1:2" x14ac:dyDescent="0.3">
      <c r="A185" s="142"/>
      <c r="B185" s="140"/>
    </row>
    <row r="186" spans="1:2" x14ac:dyDescent="0.3">
      <c r="A186" s="142"/>
      <c r="B186" s="140"/>
    </row>
    <row r="187" spans="1:2" x14ac:dyDescent="0.3">
      <c r="A187" s="142"/>
      <c r="B187" s="140"/>
    </row>
    <row r="188" spans="1:2" x14ac:dyDescent="0.3">
      <c r="A188" s="142"/>
      <c r="B188" s="140"/>
    </row>
    <row r="189" spans="1:2" x14ac:dyDescent="0.3">
      <c r="A189" s="142"/>
      <c r="B189" s="140"/>
    </row>
    <row r="190" spans="1:2" x14ac:dyDescent="0.3">
      <c r="A190" s="142"/>
      <c r="B190" s="140"/>
    </row>
    <row r="191" spans="1:2" x14ac:dyDescent="0.3">
      <c r="A191" s="142"/>
      <c r="B191" s="140"/>
    </row>
    <row r="192" spans="1:2" x14ac:dyDescent="0.3">
      <c r="A192" s="142"/>
      <c r="B192" s="140"/>
    </row>
    <row r="193" spans="1:2" x14ac:dyDescent="0.3">
      <c r="A193" s="142"/>
      <c r="B193" s="140"/>
    </row>
    <row r="194" spans="1:2" x14ac:dyDescent="0.3">
      <c r="A194" s="142"/>
      <c r="B194" s="140"/>
    </row>
    <row r="195" spans="1:2" x14ac:dyDescent="0.3">
      <c r="A195" s="142"/>
      <c r="B195" s="140"/>
    </row>
    <row r="196" spans="1:2" x14ac:dyDescent="0.3">
      <c r="A196" s="142"/>
      <c r="B196" s="140"/>
    </row>
    <row r="197" spans="1:2" x14ac:dyDescent="0.3">
      <c r="A197" s="142"/>
      <c r="B197" s="140"/>
    </row>
    <row r="198" spans="1:2" x14ac:dyDescent="0.3">
      <c r="A198" s="142"/>
      <c r="B198" s="140"/>
    </row>
    <row r="199" spans="1:2" x14ac:dyDescent="0.3">
      <c r="A199" s="142"/>
      <c r="B199" s="140"/>
    </row>
    <row r="200" spans="1:2" x14ac:dyDescent="0.3">
      <c r="A200" s="142"/>
      <c r="B200" s="140"/>
    </row>
    <row r="201" spans="1:2" x14ac:dyDescent="0.3">
      <c r="A201" s="142"/>
      <c r="B201" s="140"/>
    </row>
    <row r="202" spans="1:2" x14ac:dyDescent="0.3">
      <c r="A202" s="142"/>
      <c r="B202" s="140"/>
    </row>
    <row r="203" spans="1:2" x14ac:dyDescent="0.3">
      <c r="A203" s="142"/>
      <c r="B203" s="140"/>
    </row>
    <row r="204" spans="1:2" x14ac:dyDescent="0.3">
      <c r="A204" s="142"/>
      <c r="B204" s="140"/>
    </row>
    <row r="205" spans="1:2" x14ac:dyDescent="0.3">
      <c r="A205" s="142"/>
      <c r="B205" s="140"/>
    </row>
    <row r="206" spans="1:2" x14ac:dyDescent="0.3">
      <c r="A206" s="142"/>
      <c r="B206" s="140"/>
    </row>
    <row r="207" spans="1:2" x14ac:dyDescent="0.3">
      <c r="A207" s="142"/>
      <c r="B207" s="140"/>
    </row>
    <row r="208" spans="1:2" x14ac:dyDescent="0.3">
      <c r="A208" s="142"/>
      <c r="B208" s="140"/>
    </row>
    <row r="209" spans="1:2" x14ac:dyDescent="0.3">
      <c r="A209" s="142"/>
      <c r="B209" s="140"/>
    </row>
    <row r="210" spans="1:2" x14ac:dyDescent="0.3">
      <c r="A210" s="142"/>
      <c r="B210" s="140"/>
    </row>
    <row r="211" spans="1:2" x14ac:dyDescent="0.3">
      <c r="A211" s="142"/>
      <c r="B211" s="140"/>
    </row>
    <row r="212" spans="1:2" x14ac:dyDescent="0.3">
      <c r="A212" s="142"/>
      <c r="B212" s="140"/>
    </row>
    <row r="213" spans="1:2" x14ac:dyDescent="0.3">
      <c r="A213" s="142"/>
      <c r="B213" s="140"/>
    </row>
    <row r="214" spans="1:2" x14ac:dyDescent="0.3">
      <c r="A214" s="142"/>
      <c r="B214" s="140"/>
    </row>
    <row r="215" spans="1:2" x14ac:dyDescent="0.3">
      <c r="A215" s="142"/>
      <c r="B215" s="140"/>
    </row>
    <row r="216" spans="1:2" x14ac:dyDescent="0.3">
      <c r="A216" s="142"/>
      <c r="B216" s="140"/>
    </row>
    <row r="217" spans="1:2" x14ac:dyDescent="0.3">
      <c r="A217" s="142"/>
      <c r="B217" s="140"/>
    </row>
    <row r="218" spans="1:2" x14ac:dyDescent="0.3">
      <c r="A218" s="142"/>
      <c r="B218" s="140"/>
    </row>
    <row r="219" spans="1:2" x14ac:dyDescent="0.3">
      <c r="A219" s="142"/>
      <c r="B219" s="140"/>
    </row>
    <row r="220" spans="1:2" x14ac:dyDescent="0.3">
      <c r="A220" s="142"/>
      <c r="B220" s="140"/>
    </row>
    <row r="221" spans="1:2" x14ac:dyDescent="0.3">
      <c r="A221" s="142"/>
      <c r="B221" s="140"/>
    </row>
    <row r="222" spans="1:2" x14ac:dyDescent="0.3">
      <c r="A222" s="142"/>
      <c r="B222" s="140"/>
    </row>
    <row r="223" spans="1:2" x14ac:dyDescent="0.3">
      <c r="A223" s="142"/>
      <c r="B223" s="140"/>
    </row>
    <row r="224" spans="1:2" x14ac:dyDescent="0.3">
      <c r="A224" s="142"/>
      <c r="B224" s="140"/>
    </row>
    <row r="225" spans="1:2" x14ac:dyDescent="0.3">
      <c r="A225" s="142"/>
      <c r="B225" s="140"/>
    </row>
    <row r="226" spans="1:2" x14ac:dyDescent="0.3">
      <c r="A226" s="142"/>
      <c r="B226" s="140"/>
    </row>
    <row r="227" spans="1:2" x14ac:dyDescent="0.3">
      <c r="A227" s="142"/>
      <c r="B227" s="140"/>
    </row>
    <row r="228" spans="1:2" x14ac:dyDescent="0.3">
      <c r="A228" s="142"/>
      <c r="B228" s="140"/>
    </row>
    <row r="229" spans="1:2" x14ac:dyDescent="0.3">
      <c r="A229" s="142"/>
      <c r="B229" s="140"/>
    </row>
    <row r="230" spans="1:2" x14ac:dyDescent="0.3">
      <c r="A230" s="142"/>
      <c r="B230" s="140"/>
    </row>
    <row r="231" spans="1:2" x14ac:dyDescent="0.3">
      <c r="A231" s="142"/>
      <c r="B231" s="140"/>
    </row>
    <row r="232" spans="1:2" x14ac:dyDescent="0.3">
      <c r="A232" s="142"/>
      <c r="B232" s="140"/>
    </row>
    <row r="233" spans="1:2" x14ac:dyDescent="0.3">
      <c r="A233" s="142"/>
      <c r="B233" s="140"/>
    </row>
    <row r="234" spans="1:2" x14ac:dyDescent="0.3">
      <c r="A234" s="142"/>
      <c r="B234" s="140"/>
    </row>
    <row r="235" spans="1:2" x14ac:dyDescent="0.3">
      <c r="A235" s="142"/>
      <c r="B235" s="140"/>
    </row>
    <row r="236" spans="1:2" x14ac:dyDescent="0.3">
      <c r="A236" s="142"/>
      <c r="B236" s="140"/>
    </row>
    <row r="237" spans="1:2" x14ac:dyDescent="0.3">
      <c r="A237" s="142"/>
      <c r="B237" s="140"/>
    </row>
    <row r="238" spans="1:2" x14ac:dyDescent="0.3">
      <c r="A238" s="142"/>
      <c r="B238" s="140"/>
    </row>
    <row r="239" spans="1:2" x14ac:dyDescent="0.3">
      <c r="A239" s="142"/>
      <c r="B239" s="140"/>
    </row>
    <row r="240" spans="1:2" x14ac:dyDescent="0.3">
      <c r="A240" s="142"/>
      <c r="B240" s="140"/>
    </row>
    <row r="241" spans="1:2" x14ac:dyDescent="0.3">
      <c r="A241" s="142"/>
      <c r="B241" s="140"/>
    </row>
    <row r="242" spans="1:2" x14ac:dyDescent="0.3">
      <c r="A242" s="142"/>
      <c r="B242" s="140"/>
    </row>
    <row r="243" spans="1:2" x14ac:dyDescent="0.3">
      <c r="A243" s="142"/>
      <c r="B243" s="140"/>
    </row>
    <row r="244" spans="1:2" x14ac:dyDescent="0.3">
      <c r="A244" s="142"/>
      <c r="B244" s="140"/>
    </row>
    <row r="245" spans="1:2" x14ac:dyDescent="0.3">
      <c r="A245" s="142"/>
      <c r="B245" s="140"/>
    </row>
    <row r="246" spans="1:2" x14ac:dyDescent="0.3">
      <c r="A246" s="142"/>
      <c r="B246" s="140"/>
    </row>
    <row r="247" spans="1:2" x14ac:dyDescent="0.3">
      <c r="A247" s="142"/>
      <c r="B247" s="140"/>
    </row>
    <row r="248" spans="1:2" x14ac:dyDescent="0.3">
      <c r="A248" s="142"/>
      <c r="B248" s="140"/>
    </row>
    <row r="249" spans="1:2" x14ac:dyDescent="0.3">
      <c r="A249" s="142"/>
      <c r="B249" s="140"/>
    </row>
    <row r="250" spans="1:2" x14ac:dyDescent="0.3">
      <c r="A250" s="142"/>
      <c r="B250" s="140"/>
    </row>
    <row r="251" spans="1:2" x14ac:dyDescent="0.3">
      <c r="A251" s="142"/>
      <c r="B251" s="140"/>
    </row>
    <row r="252" spans="1:2" x14ac:dyDescent="0.3">
      <c r="A252" s="142"/>
      <c r="B252" s="140"/>
    </row>
    <row r="253" spans="1:2" x14ac:dyDescent="0.3">
      <c r="A253" s="142"/>
      <c r="B253" s="140"/>
    </row>
    <row r="254" spans="1:2" x14ac:dyDescent="0.3">
      <c r="A254" s="142"/>
      <c r="B254" s="140"/>
    </row>
    <row r="255" spans="1:2" x14ac:dyDescent="0.3">
      <c r="A255" s="142"/>
      <c r="B255" s="140"/>
    </row>
    <row r="256" spans="1:2" x14ac:dyDescent="0.3">
      <c r="A256" s="142"/>
      <c r="B256" s="140"/>
    </row>
    <row r="257" spans="1:2" x14ac:dyDescent="0.3">
      <c r="A257" s="142"/>
      <c r="B257" s="140"/>
    </row>
    <row r="258" spans="1:2" x14ac:dyDescent="0.3">
      <c r="A258" s="142"/>
      <c r="B258" s="140"/>
    </row>
    <row r="259" spans="1:2" x14ac:dyDescent="0.3">
      <c r="A259" s="142"/>
      <c r="B259" s="140"/>
    </row>
    <row r="260" spans="1:2" x14ac:dyDescent="0.3">
      <c r="A260" s="142"/>
      <c r="B260" s="140"/>
    </row>
    <row r="261" spans="1:2" x14ac:dyDescent="0.3">
      <c r="A261" s="142"/>
      <c r="B261" s="140"/>
    </row>
    <row r="262" spans="1:2" x14ac:dyDescent="0.3">
      <c r="A262" s="142"/>
      <c r="B262" s="140"/>
    </row>
    <row r="263" spans="1:2" x14ac:dyDescent="0.3">
      <c r="A263" s="142"/>
      <c r="B263" s="140"/>
    </row>
    <row r="264" spans="1:2" x14ac:dyDescent="0.3">
      <c r="A264" s="142"/>
      <c r="B264" s="140"/>
    </row>
    <row r="265" spans="1:2" x14ac:dyDescent="0.3">
      <c r="A265" s="142"/>
      <c r="B265" s="140"/>
    </row>
    <row r="266" spans="1:2" x14ac:dyDescent="0.3">
      <c r="A266" s="142"/>
      <c r="B266" s="140"/>
    </row>
    <row r="267" spans="1:2" x14ac:dyDescent="0.3">
      <c r="A267" s="142"/>
      <c r="B267" s="140"/>
    </row>
    <row r="268" spans="1:2" x14ac:dyDescent="0.3">
      <c r="A268" s="142"/>
      <c r="B268" s="140"/>
    </row>
    <row r="269" spans="1:2" x14ac:dyDescent="0.3">
      <c r="A269" s="142"/>
      <c r="B269" s="140"/>
    </row>
    <row r="270" spans="1:2" x14ac:dyDescent="0.3">
      <c r="A270" s="142"/>
      <c r="B270" s="140"/>
    </row>
    <row r="271" spans="1:2" x14ac:dyDescent="0.3">
      <c r="A271" s="142"/>
      <c r="B271" s="140"/>
    </row>
    <row r="272" spans="1:2" x14ac:dyDescent="0.3">
      <c r="A272" s="142"/>
      <c r="B272" s="140"/>
    </row>
    <row r="273" spans="1:2" x14ac:dyDescent="0.3">
      <c r="A273" s="142"/>
      <c r="B273" s="140"/>
    </row>
    <row r="274" spans="1:2" x14ac:dyDescent="0.3">
      <c r="A274" s="142"/>
      <c r="B274" s="140"/>
    </row>
    <row r="275" spans="1:2" x14ac:dyDescent="0.3">
      <c r="A275" s="142"/>
      <c r="B275" s="140"/>
    </row>
    <row r="276" spans="1:2" x14ac:dyDescent="0.3">
      <c r="A276" s="142"/>
      <c r="B276" s="140"/>
    </row>
    <row r="277" spans="1:2" x14ac:dyDescent="0.3">
      <c r="A277" s="142"/>
      <c r="B277" s="140"/>
    </row>
    <row r="278" spans="1:2" x14ac:dyDescent="0.3">
      <c r="A278" s="142"/>
      <c r="B278" s="140"/>
    </row>
    <row r="279" spans="1:2" x14ac:dyDescent="0.3">
      <c r="A279" s="142"/>
      <c r="B279" s="140"/>
    </row>
    <row r="280" spans="1:2" x14ac:dyDescent="0.3">
      <c r="A280" s="142"/>
      <c r="B280" s="140"/>
    </row>
    <row r="281" spans="1:2" x14ac:dyDescent="0.3">
      <c r="A281" s="142"/>
      <c r="B281" s="140"/>
    </row>
    <row r="282" spans="1:2" x14ac:dyDescent="0.3">
      <c r="A282" s="142"/>
      <c r="B282" s="140"/>
    </row>
    <row r="283" spans="1:2" x14ac:dyDescent="0.3">
      <c r="A283" s="142"/>
      <c r="B283" s="140"/>
    </row>
    <row r="284" spans="1:2" x14ac:dyDescent="0.3">
      <c r="A284" s="142"/>
      <c r="B284" s="140"/>
    </row>
    <row r="285" spans="1:2" x14ac:dyDescent="0.3">
      <c r="A285" s="142"/>
      <c r="B285" s="140"/>
    </row>
    <row r="286" spans="1:2" x14ac:dyDescent="0.3">
      <c r="A286" s="142"/>
      <c r="B286" s="140"/>
    </row>
    <row r="287" spans="1:2" x14ac:dyDescent="0.3">
      <c r="A287" s="142"/>
      <c r="B287" s="140"/>
    </row>
    <row r="288" spans="1:2" x14ac:dyDescent="0.3">
      <c r="A288" s="142"/>
      <c r="B288" s="140"/>
    </row>
    <row r="289" spans="1:2" x14ac:dyDescent="0.3">
      <c r="A289" s="142"/>
      <c r="B289" s="140"/>
    </row>
    <row r="290" spans="1:2" x14ac:dyDescent="0.3">
      <c r="A290" s="142"/>
      <c r="B290" s="140"/>
    </row>
    <row r="291" spans="1:2" x14ac:dyDescent="0.3">
      <c r="A291" s="142"/>
      <c r="B291" s="140"/>
    </row>
    <row r="292" spans="1:2" x14ac:dyDescent="0.3">
      <c r="A292" s="142"/>
      <c r="B292" s="140"/>
    </row>
    <row r="293" spans="1:2" x14ac:dyDescent="0.3">
      <c r="A293" s="142"/>
      <c r="B293" s="140"/>
    </row>
    <row r="294" spans="1:2" x14ac:dyDescent="0.3">
      <c r="A294" s="142"/>
      <c r="B294" s="140"/>
    </row>
    <row r="295" spans="1:2" x14ac:dyDescent="0.3">
      <c r="A295" s="142"/>
      <c r="B295" s="140"/>
    </row>
    <row r="296" spans="1:2" x14ac:dyDescent="0.3">
      <c r="A296" s="142"/>
      <c r="B296" s="140"/>
    </row>
    <row r="297" spans="1:2" x14ac:dyDescent="0.3">
      <c r="A297" s="142"/>
      <c r="B297" s="140"/>
    </row>
    <row r="298" spans="1:2" x14ac:dyDescent="0.3">
      <c r="A298" s="142"/>
      <c r="B298" s="140"/>
    </row>
    <row r="299" spans="1:2" x14ac:dyDescent="0.3">
      <c r="A299" s="142"/>
      <c r="B299" s="140"/>
    </row>
    <row r="300" spans="1:2" x14ac:dyDescent="0.3">
      <c r="A300" s="142"/>
      <c r="B300" s="140"/>
    </row>
    <row r="301" spans="1:2" x14ac:dyDescent="0.3">
      <c r="A301" s="142"/>
      <c r="B301" s="140"/>
    </row>
    <row r="302" spans="1:2" x14ac:dyDescent="0.3">
      <c r="A302" s="142"/>
      <c r="B302" s="140"/>
    </row>
    <row r="303" spans="1:2" x14ac:dyDescent="0.3">
      <c r="A303" s="142"/>
      <c r="B303" s="140"/>
    </row>
    <row r="304" spans="1:2" x14ac:dyDescent="0.3">
      <c r="A304" s="142"/>
      <c r="B304" s="140"/>
    </row>
    <row r="305" spans="1:2" x14ac:dyDescent="0.3">
      <c r="A305" s="142"/>
      <c r="B305" s="140"/>
    </row>
    <row r="306" spans="1:2" x14ac:dyDescent="0.3">
      <c r="A306" s="142"/>
      <c r="B306" s="140"/>
    </row>
    <row r="307" spans="1:2" x14ac:dyDescent="0.3">
      <c r="A307" s="142"/>
      <c r="B307" s="140"/>
    </row>
    <row r="308" spans="1:2" x14ac:dyDescent="0.3">
      <c r="A308" s="142"/>
      <c r="B308" s="140"/>
    </row>
    <row r="309" spans="1:2" x14ac:dyDescent="0.3">
      <c r="A309" s="142"/>
      <c r="B309" s="140"/>
    </row>
    <row r="310" spans="1:2" x14ac:dyDescent="0.3">
      <c r="A310" s="142"/>
      <c r="B310" s="140"/>
    </row>
    <row r="311" spans="1:2" x14ac:dyDescent="0.3">
      <c r="A311" s="142"/>
      <c r="B311" s="140"/>
    </row>
    <row r="312" spans="1:2" x14ac:dyDescent="0.3">
      <c r="A312" s="142"/>
      <c r="B312" s="140"/>
    </row>
    <row r="313" spans="1:2" x14ac:dyDescent="0.3">
      <c r="A313" s="142"/>
      <c r="B313" s="140"/>
    </row>
    <row r="314" spans="1:2" x14ac:dyDescent="0.3">
      <c r="A314" s="142"/>
      <c r="B314" s="140"/>
    </row>
    <row r="315" spans="1:2" x14ac:dyDescent="0.3">
      <c r="A315" s="142"/>
      <c r="B315" s="140"/>
    </row>
    <row r="316" spans="1:2" x14ac:dyDescent="0.3">
      <c r="A316" s="142"/>
      <c r="B316" s="140"/>
    </row>
    <row r="317" spans="1:2" x14ac:dyDescent="0.3">
      <c r="A317" s="142"/>
      <c r="B317" s="140"/>
    </row>
    <row r="318" spans="1:2" x14ac:dyDescent="0.3">
      <c r="A318" s="142"/>
      <c r="B318" s="140"/>
    </row>
    <row r="319" spans="1:2" x14ac:dyDescent="0.3">
      <c r="A319" s="142"/>
      <c r="B319" s="140"/>
    </row>
    <row r="320" spans="1:2" x14ac:dyDescent="0.3">
      <c r="A320" s="142"/>
      <c r="B320" s="140"/>
    </row>
    <row r="321" spans="1:2" x14ac:dyDescent="0.3">
      <c r="A321" s="142"/>
      <c r="B321" s="140"/>
    </row>
    <row r="322" spans="1:2" x14ac:dyDescent="0.3">
      <c r="A322" s="142"/>
      <c r="B322" s="140"/>
    </row>
    <row r="323" spans="1:2" x14ac:dyDescent="0.3">
      <c r="A323" s="142"/>
      <c r="B323" s="140"/>
    </row>
    <row r="324" spans="1:2" x14ac:dyDescent="0.3">
      <c r="A324" s="142"/>
      <c r="B324" s="140"/>
    </row>
    <row r="325" spans="1:2" x14ac:dyDescent="0.3">
      <c r="A325" s="142"/>
      <c r="B325" s="140"/>
    </row>
    <row r="326" spans="1:2" x14ac:dyDescent="0.3">
      <c r="A326" s="142"/>
      <c r="B326" s="140"/>
    </row>
    <row r="327" spans="1:2" x14ac:dyDescent="0.3">
      <c r="A327" s="142"/>
      <c r="B327" s="140"/>
    </row>
    <row r="328" spans="1:2" x14ac:dyDescent="0.3">
      <c r="A328" s="142"/>
      <c r="B328" s="140"/>
    </row>
    <row r="329" spans="1:2" x14ac:dyDescent="0.3">
      <c r="A329" s="142"/>
      <c r="B329" s="140"/>
    </row>
    <row r="330" spans="1:2" x14ac:dyDescent="0.3">
      <c r="A330" s="142"/>
      <c r="B330" s="140"/>
    </row>
    <row r="331" spans="1:2" x14ac:dyDescent="0.3">
      <c r="A331" s="142"/>
      <c r="B331" s="140"/>
    </row>
    <row r="332" spans="1:2" x14ac:dyDescent="0.3">
      <c r="A332" s="142"/>
      <c r="B332" s="140"/>
    </row>
    <row r="333" spans="1:2" x14ac:dyDescent="0.3">
      <c r="A333" s="142"/>
      <c r="B333" s="140"/>
    </row>
    <row r="334" spans="1:2" x14ac:dyDescent="0.3">
      <c r="A334" s="142"/>
      <c r="B334" s="140"/>
    </row>
    <row r="335" spans="1:2" x14ac:dyDescent="0.3">
      <c r="A335" s="142"/>
      <c r="B335" s="140"/>
    </row>
    <row r="336" spans="1:2" x14ac:dyDescent="0.3">
      <c r="A336" s="142"/>
      <c r="B336" s="140"/>
    </row>
    <row r="337" spans="1:2" x14ac:dyDescent="0.3">
      <c r="A337" s="142"/>
      <c r="B337" s="140"/>
    </row>
    <row r="338" spans="1:2" x14ac:dyDescent="0.3">
      <c r="A338" s="142"/>
      <c r="B338" s="140"/>
    </row>
    <row r="339" spans="1:2" x14ac:dyDescent="0.3">
      <c r="A339" s="142"/>
      <c r="B339" s="140"/>
    </row>
    <row r="340" spans="1:2" x14ac:dyDescent="0.3">
      <c r="A340" s="142"/>
      <c r="B340" s="140"/>
    </row>
    <row r="341" spans="1:2" x14ac:dyDescent="0.3">
      <c r="A341" s="142"/>
      <c r="B341" s="140"/>
    </row>
    <row r="342" spans="1:2" x14ac:dyDescent="0.3">
      <c r="A342" s="142"/>
      <c r="B342" s="140"/>
    </row>
    <row r="343" spans="1:2" x14ac:dyDescent="0.3">
      <c r="A343" s="142"/>
      <c r="B343" s="140"/>
    </row>
    <row r="344" spans="1:2" x14ac:dyDescent="0.3">
      <c r="A344" s="142"/>
      <c r="B344" s="140"/>
    </row>
    <row r="345" spans="1:2" x14ac:dyDescent="0.3">
      <c r="A345" s="142"/>
      <c r="B345" s="140"/>
    </row>
    <row r="346" spans="1:2" x14ac:dyDescent="0.3">
      <c r="A346" s="142"/>
      <c r="B346" s="140"/>
    </row>
    <row r="347" spans="1:2" x14ac:dyDescent="0.3">
      <c r="A347" s="142"/>
      <c r="B347" s="140"/>
    </row>
    <row r="348" spans="1:2" x14ac:dyDescent="0.3">
      <c r="A348" s="142"/>
      <c r="B348" s="140"/>
    </row>
    <row r="349" spans="1:2" x14ac:dyDescent="0.3">
      <c r="A349" s="142"/>
      <c r="B349" s="140"/>
    </row>
    <row r="350" spans="1:2" x14ac:dyDescent="0.3">
      <c r="A350" s="142"/>
      <c r="B350" s="140"/>
    </row>
    <row r="351" spans="1:2" x14ac:dyDescent="0.3">
      <c r="A351" s="142"/>
      <c r="B351" s="140"/>
    </row>
    <row r="352" spans="1:2" x14ac:dyDescent="0.3">
      <c r="A352" s="142"/>
      <c r="B352" s="140"/>
    </row>
    <row r="353" spans="1:2" x14ac:dyDescent="0.3">
      <c r="A353" s="142"/>
      <c r="B353" s="140"/>
    </row>
    <row r="354" spans="1:2" x14ac:dyDescent="0.3">
      <c r="A354" s="142"/>
      <c r="B354" s="140"/>
    </row>
    <row r="355" spans="1:2" x14ac:dyDescent="0.3">
      <c r="A355" s="142"/>
      <c r="B355" s="140"/>
    </row>
    <row r="356" spans="1:2" x14ac:dyDescent="0.3">
      <c r="A356" s="142"/>
      <c r="B356" s="140"/>
    </row>
    <row r="357" spans="1:2" x14ac:dyDescent="0.3">
      <c r="A357" s="142"/>
      <c r="B357" s="140"/>
    </row>
    <row r="358" spans="1:2" x14ac:dyDescent="0.3">
      <c r="A358" s="142"/>
      <c r="B358" s="140"/>
    </row>
    <row r="359" spans="1:2" x14ac:dyDescent="0.3">
      <c r="A359" s="142"/>
      <c r="B359" s="140"/>
    </row>
    <row r="360" spans="1:2" x14ac:dyDescent="0.3">
      <c r="A360" s="142"/>
      <c r="B360" s="140"/>
    </row>
    <row r="361" spans="1:2" x14ac:dyDescent="0.3">
      <c r="A361" s="142"/>
      <c r="B361" s="140"/>
    </row>
    <row r="362" spans="1:2" x14ac:dyDescent="0.3">
      <c r="A362" s="142"/>
      <c r="B362" s="140"/>
    </row>
    <row r="363" spans="1:2" x14ac:dyDescent="0.3">
      <c r="A363" s="142"/>
      <c r="B363" s="140"/>
    </row>
    <row r="364" spans="1:2" x14ac:dyDescent="0.3">
      <c r="A364" s="142"/>
      <c r="B364" s="140"/>
    </row>
    <row r="365" spans="1:2" x14ac:dyDescent="0.3">
      <c r="A365" s="142"/>
      <c r="B365" s="140"/>
    </row>
    <row r="366" spans="1:2" x14ac:dyDescent="0.3">
      <c r="A366" s="142"/>
      <c r="B366" s="140"/>
    </row>
    <row r="367" spans="1:2" x14ac:dyDescent="0.3">
      <c r="A367" s="142"/>
      <c r="B367" s="140"/>
    </row>
    <row r="368" spans="1:2" x14ac:dyDescent="0.3">
      <c r="A368" s="142"/>
      <c r="B368" s="140"/>
    </row>
    <row r="369" spans="1:2" x14ac:dyDescent="0.3">
      <c r="A369" s="142"/>
      <c r="B369" s="140"/>
    </row>
    <row r="370" spans="1:2" x14ac:dyDescent="0.3">
      <c r="A370" s="142"/>
      <c r="B370" s="140"/>
    </row>
    <row r="371" spans="1:2" x14ac:dyDescent="0.3">
      <c r="A371" s="142"/>
      <c r="B371" s="140"/>
    </row>
    <row r="372" spans="1:2" x14ac:dyDescent="0.3">
      <c r="A372" s="142"/>
      <c r="B372" s="140"/>
    </row>
    <row r="373" spans="1:2" x14ac:dyDescent="0.3">
      <c r="A373" s="142"/>
      <c r="B373" s="140"/>
    </row>
    <row r="374" spans="1:2" x14ac:dyDescent="0.3">
      <c r="A374" s="142"/>
      <c r="B374" s="140"/>
    </row>
    <row r="375" spans="1:2" x14ac:dyDescent="0.3">
      <c r="A375" s="142"/>
      <c r="B375" s="140"/>
    </row>
    <row r="376" spans="1:2" x14ac:dyDescent="0.3">
      <c r="A376" s="142"/>
      <c r="B376" s="140"/>
    </row>
    <row r="377" spans="1:2" x14ac:dyDescent="0.3">
      <c r="A377" s="142"/>
      <c r="B377" s="140"/>
    </row>
    <row r="378" spans="1:2" x14ac:dyDescent="0.3">
      <c r="A378" s="142"/>
      <c r="B378" s="140"/>
    </row>
    <row r="379" spans="1:2" x14ac:dyDescent="0.3">
      <c r="A379" s="142"/>
      <c r="B379" s="140"/>
    </row>
    <row r="380" spans="1:2" x14ac:dyDescent="0.3">
      <c r="A380" s="142"/>
      <c r="B380" s="140"/>
    </row>
    <row r="381" spans="1:2" x14ac:dyDescent="0.3">
      <c r="A381" s="142"/>
      <c r="B381" s="140"/>
    </row>
    <row r="382" spans="1:2" x14ac:dyDescent="0.3">
      <c r="A382" s="142"/>
      <c r="B382" s="140"/>
    </row>
    <row r="383" spans="1:2" x14ac:dyDescent="0.3">
      <c r="A383" s="142"/>
      <c r="B383" s="140"/>
    </row>
    <row r="384" spans="1:2" x14ac:dyDescent="0.3">
      <c r="A384" s="142"/>
      <c r="B384" s="140"/>
    </row>
    <row r="385" spans="1:2" x14ac:dyDescent="0.3">
      <c r="A385" s="142"/>
      <c r="B385" s="140"/>
    </row>
    <row r="386" spans="1:2" x14ac:dyDescent="0.3">
      <c r="A386" s="142"/>
      <c r="B386" s="140"/>
    </row>
    <row r="387" spans="1:2" x14ac:dyDescent="0.3">
      <c r="A387" s="142"/>
      <c r="B387" s="140"/>
    </row>
    <row r="388" spans="1:2" x14ac:dyDescent="0.3">
      <c r="A388" s="142"/>
      <c r="B388" s="140"/>
    </row>
    <row r="389" spans="1:2" x14ac:dyDescent="0.3">
      <c r="A389" s="142"/>
      <c r="B389" s="140"/>
    </row>
    <row r="390" spans="1:2" x14ac:dyDescent="0.3">
      <c r="A390" s="142"/>
      <c r="B390" s="140"/>
    </row>
    <row r="391" spans="1:2" x14ac:dyDescent="0.3">
      <c r="A391" s="142"/>
      <c r="B391" s="140"/>
    </row>
    <row r="392" spans="1:2" x14ac:dyDescent="0.3">
      <c r="A392" s="142"/>
      <c r="B392" s="140"/>
    </row>
    <row r="393" spans="1:2" x14ac:dyDescent="0.3">
      <c r="A393" s="142"/>
      <c r="B393" s="140"/>
    </row>
    <row r="394" spans="1:2" x14ac:dyDescent="0.3">
      <c r="A394" s="142"/>
      <c r="B394" s="140"/>
    </row>
  </sheetData>
  <mergeCells count="2">
    <mergeCell ref="A1:D1"/>
    <mergeCell ref="A2:D2"/>
  </mergeCells>
  <phoneticPr fontId="0" type="noConversion"/>
  <printOptions horizontalCentered="1"/>
  <pageMargins left="0.47244094488188981" right="0.23622047244094491" top="0.86614173228346458" bottom="0.82677165354330717" header="0.51181102362204722" footer="0.51181102362204722"/>
  <pageSetup paperSize="9" scale="68" orientation="portrait" r:id="rId1"/>
  <headerFooter alignWithMargins="0">
    <oddHeader xml:space="preserve">&amp;L 9. melléklet a) önkormányzati rendelethez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13</vt:i4>
      </vt:variant>
    </vt:vector>
  </HeadingPairs>
  <TitlesOfParts>
    <vt:vector size="33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19.melléklet</vt:lpstr>
      <vt:lpstr>20. melléklet</vt:lpstr>
      <vt:lpstr>'5. melléklet'!Nyomtatási_cím</vt:lpstr>
      <vt:lpstr>'1. melléklet'!Nyomtatási_terület</vt:lpstr>
      <vt:lpstr>'10. melléklet'!Nyomtatási_terület</vt:lpstr>
      <vt:lpstr>'12. melléklet'!Nyomtatási_terület</vt:lpstr>
      <vt:lpstr>'13. melléklet'!Nyomtatási_terület</vt:lpstr>
      <vt:lpstr>'14. melléklet'!Nyomtatási_terület</vt:lpstr>
      <vt:lpstr>'15. melléklet'!Nyomtatási_terület</vt:lpstr>
      <vt:lpstr>'17. melléklet'!Nyomtatási_terület</vt:lpstr>
      <vt:lpstr>'2. melléklet'!Nyomtatási_terület</vt:lpstr>
      <vt:lpstr>'3. melléklet'!Nyomtatási_terület</vt:lpstr>
      <vt:lpstr>'4. melléklet'!Nyomtatási_terület</vt:lpstr>
      <vt:lpstr>'5. melléklet'!Nyomtatási_terület</vt:lpstr>
      <vt:lpstr>'6.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zsombokiandrea</dc:creator>
  <cp:lastModifiedBy>Julianna Robotka</cp:lastModifiedBy>
  <cp:lastPrinted>2025-05-14T10:07:39Z</cp:lastPrinted>
  <dcterms:created xsi:type="dcterms:W3CDTF">2014-01-10T08:24:40Z</dcterms:created>
  <dcterms:modified xsi:type="dcterms:W3CDTF">2025-05-14T10:08:20Z</dcterms:modified>
</cp:coreProperties>
</file>